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75" yWindow="60" windowWidth="15105" windowHeight="11760"/>
  </bookViews>
  <sheets>
    <sheet name="2022" sheetId="14" r:id="rId1"/>
  </sheets>
  <definedNames>
    <definedName name="_xlnm._FilterDatabase" localSheetId="0" hidden="1">'2022'!$A$7:$AB$100</definedName>
  </definedNames>
  <calcPr calcId="125725"/>
</workbook>
</file>

<file path=xl/calcChain.xml><?xml version="1.0" encoding="utf-8"?>
<calcChain xmlns="http://schemas.openxmlformats.org/spreadsheetml/2006/main">
  <c r="Z100" i="14"/>
  <c r="Y100"/>
  <c r="Z99"/>
  <c r="Y99"/>
  <c r="X100"/>
  <c r="W100"/>
  <c r="X99"/>
  <c r="W99"/>
  <c r="V100" l="1"/>
  <c r="U100"/>
  <c r="V99"/>
  <c r="U99"/>
  <c r="T100" l="1"/>
  <c r="S100"/>
  <c r="T99"/>
  <c r="S99"/>
  <c r="R100" l="1"/>
  <c r="Q100"/>
  <c r="R99"/>
  <c r="Q99"/>
  <c r="P100" l="1"/>
  <c r="O100"/>
  <c r="P99"/>
  <c r="O99"/>
  <c r="L100"/>
  <c r="K100"/>
  <c r="L99"/>
  <c r="K99"/>
  <c r="N100"/>
  <c r="N99"/>
  <c r="M100"/>
  <c r="M99"/>
  <c r="AA98"/>
  <c r="AB98" s="1"/>
  <c r="AA97"/>
  <c r="AB97" s="1"/>
  <c r="AB96"/>
  <c r="AA86" l="1"/>
  <c r="AB86" s="1"/>
  <c r="AA85"/>
  <c r="AB85" s="1"/>
  <c r="J100" l="1"/>
  <c r="I100"/>
  <c r="J99"/>
  <c r="I99"/>
  <c r="H100" l="1"/>
  <c r="G100"/>
  <c r="H99"/>
  <c r="G99"/>
  <c r="AB11"/>
  <c r="AB14"/>
  <c r="AB17"/>
  <c r="AB20"/>
  <c r="AB23"/>
  <c r="AB26"/>
  <c r="AB29"/>
  <c r="AB32"/>
  <c r="AB35"/>
  <c r="AB38"/>
  <c r="AB41"/>
  <c r="AB44"/>
  <c r="AB47"/>
  <c r="AB51"/>
  <c r="AB54"/>
  <c r="AB57"/>
  <c r="AB60"/>
  <c r="AB63"/>
  <c r="AB66"/>
  <c r="AB69"/>
  <c r="AB72"/>
  <c r="AB75"/>
  <c r="AB78"/>
  <c r="AB81"/>
  <c r="AB87"/>
  <c r="AB90"/>
  <c r="AB93"/>
  <c r="AA95" l="1"/>
  <c r="AB95" s="1"/>
  <c r="AA94"/>
  <c r="AB94" s="1"/>
  <c r="F100"/>
  <c r="E100"/>
  <c r="F99"/>
  <c r="E99"/>
  <c r="D100"/>
  <c r="D99"/>
  <c r="C100"/>
  <c r="C99"/>
  <c r="AA92" l="1"/>
  <c r="AB92" s="1"/>
  <c r="AA91"/>
  <c r="AB91" s="1"/>
  <c r="AA59" l="1"/>
  <c r="AB59" s="1"/>
  <c r="AA58"/>
  <c r="AB58" s="1"/>
  <c r="AA53"/>
  <c r="AB53" s="1"/>
  <c r="AA52"/>
  <c r="AB52" s="1"/>
  <c r="AA89" l="1"/>
  <c r="AB89" s="1"/>
  <c r="AA88"/>
  <c r="AB88" s="1"/>
  <c r="AA83"/>
  <c r="AB83" s="1"/>
  <c r="AA82"/>
  <c r="AB82" s="1"/>
  <c r="AA80"/>
  <c r="AB80" s="1"/>
  <c r="AA79"/>
  <c r="AB79" s="1"/>
  <c r="AA77"/>
  <c r="AB77" s="1"/>
  <c r="AA76"/>
  <c r="AB76" s="1"/>
  <c r="AA74"/>
  <c r="AB74" s="1"/>
  <c r="AA73"/>
  <c r="AB73" s="1"/>
  <c r="AA71"/>
  <c r="AB71" s="1"/>
  <c r="AA70"/>
  <c r="AB70" s="1"/>
  <c r="AA68"/>
  <c r="AB68" s="1"/>
  <c r="AA67"/>
  <c r="AB67" s="1"/>
  <c r="AA65"/>
  <c r="AB65" s="1"/>
  <c r="AA64"/>
  <c r="AB64" s="1"/>
  <c r="AA62"/>
  <c r="AB62" s="1"/>
  <c r="AA61"/>
  <c r="AB61" s="1"/>
  <c r="AA56"/>
  <c r="AB56" s="1"/>
  <c r="AA55"/>
  <c r="AB55" s="1"/>
  <c r="AA50"/>
  <c r="AB50" s="1"/>
  <c r="AA49"/>
  <c r="AB49" s="1"/>
  <c r="AA48"/>
  <c r="AB48" s="1"/>
  <c r="AA46"/>
  <c r="AB46" s="1"/>
  <c r="AA45"/>
  <c r="AB45" s="1"/>
  <c r="AA43"/>
  <c r="AB43" s="1"/>
  <c r="AA42"/>
  <c r="AB42" s="1"/>
  <c r="AA40"/>
  <c r="AB40" s="1"/>
  <c r="AA39"/>
  <c r="AB39" s="1"/>
  <c r="AA37"/>
  <c r="AB37" s="1"/>
  <c r="AA36"/>
  <c r="AB36" s="1"/>
  <c r="AA34"/>
  <c r="AB34" s="1"/>
  <c r="AA33"/>
  <c r="AB33" s="1"/>
  <c r="AA31"/>
  <c r="AB31" s="1"/>
  <c r="AA30"/>
  <c r="AB30" s="1"/>
  <c r="AA28"/>
  <c r="AB28" s="1"/>
  <c r="AA27"/>
  <c r="AB27" s="1"/>
  <c r="AA25"/>
  <c r="AB25" s="1"/>
  <c r="AA24"/>
  <c r="AB24" s="1"/>
  <c r="AA22"/>
  <c r="AB22" s="1"/>
  <c r="AA21"/>
  <c r="AB21" s="1"/>
  <c r="AA19"/>
  <c r="AB19" s="1"/>
  <c r="AA18"/>
  <c r="AB18" s="1"/>
  <c r="AA16"/>
  <c r="AB16" s="1"/>
  <c r="AA15"/>
  <c r="AB15" s="1"/>
  <c r="AA13"/>
  <c r="AB13" s="1"/>
  <c r="AA12"/>
  <c r="AB12" s="1"/>
  <c r="AA10"/>
  <c r="AB10" s="1"/>
  <c r="AA9"/>
  <c r="AB9" s="1"/>
  <c r="AA100" l="1"/>
  <c r="AB100" s="1"/>
  <c r="AA99"/>
  <c r="AB99" s="1"/>
</calcChain>
</file>

<file path=xl/sharedStrings.xml><?xml version="1.0" encoding="utf-8"?>
<sst xmlns="http://schemas.openxmlformats.org/spreadsheetml/2006/main" count="102" uniqueCount="44">
  <si>
    <t>№ п/п</t>
  </si>
  <si>
    <t>Наименование поставщика</t>
  </si>
  <si>
    <t>объем</t>
  </si>
  <si>
    <t>Цена</t>
  </si>
  <si>
    <t>покупки</t>
  </si>
  <si>
    <t>кВтч</t>
  </si>
  <si>
    <t>руб./кВт.ч</t>
  </si>
  <si>
    <t>ООО "ЕвроХим-Белореченские Минудобрения"</t>
  </si>
  <si>
    <t>ОАО "Новороссийский судоремонтный завод"</t>
  </si>
  <si>
    <t>ЗАО "РАМО-М" филиал "Краснодарское военно-энергетическое предприятие"</t>
  </si>
  <si>
    <t>Информация об объемах покупки электрической энергии (мощности) на розничном рынке электроэнергии, с указанием цен поставки</t>
  </si>
  <si>
    <t>электроэнергия</t>
  </si>
  <si>
    <t>мощность</t>
  </si>
  <si>
    <t>Итого блок-станции: мощность</t>
  </si>
  <si>
    <t>Итого блок-станции: электроэнергия</t>
  </si>
  <si>
    <t>ООО "КомЭнерго"</t>
  </si>
  <si>
    <t>ОАО "Викор"</t>
  </si>
  <si>
    <t>ЗАО "Сахарный комбинат Тихорецкий"</t>
  </si>
  <si>
    <t>ЗАО "Сахарный комбинат "Курганинский"</t>
  </si>
  <si>
    <t>ОАО "Кристалл-2"</t>
  </si>
  <si>
    <t>ООО "Лабинск-Сахар"</t>
  </si>
  <si>
    <t>АО "Успенский сахарник"</t>
  </si>
  <si>
    <t>АО "Кубаньжелдормаш"</t>
  </si>
  <si>
    <t>ООО "РН-Туапсинский НПЗ"</t>
  </si>
  <si>
    <t xml:space="preserve">ЗАО "Тбилисский сахарный завод" </t>
  </si>
  <si>
    <t>ООО "Лукойл-Экоэнерго" МайГЭС</t>
  </si>
  <si>
    <t>ООО "Лукойл-Экоэнерго" КПГЭС</t>
  </si>
  <si>
    <t>ООО "Гирей-Сахар"</t>
  </si>
  <si>
    <t>АО "Кореновсксахар"</t>
  </si>
  <si>
    <t>АО "Сахарный завод "Свобода"</t>
  </si>
  <si>
    <t>ОАО «Фанагория»</t>
  </si>
  <si>
    <t>ООО "Хоста" № 333</t>
  </si>
  <si>
    <t>ООО "Хоста" № 334</t>
  </si>
  <si>
    <t>ООО «Динск-Сахар»</t>
  </si>
  <si>
    <t>ООО «ВИЭ» (СЭС Адыгейская)</t>
  </si>
  <si>
    <t>ООО «ВИЭ» (СЭС Шовгеновская)</t>
  </si>
  <si>
    <t xml:space="preserve"> ООО "Павловский сахарный завод"</t>
  </si>
  <si>
    <t>АО "Каневсксахар"</t>
  </si>
  <si>
    <t>АО фирма «Агрокомплекс» им. Н.И. Ткачева</t>
  </si>
  <si>
    <t>Январь-Декабрь 2022</t>
  </si>
  <si>
    <t>ООО "Лукойл-Экоэнерго" Малая ГЭС</t>
  </si>
  <si>
    <t>АО "РГК"</t>
  </si>
  <si>
    <t>ООО "ЛУКОЙЛ-Кубаньэнерго" (Краснодарская СЭС)</t>
  </si>
  <si>
    <t>АО "ГТ Энерго"</t>
  </si>
</sst>
</file>

<file path=xl/styles.xml><?xml version="1.0" encoding="utf-8"?>
<styleSheet xmlns="http://schemas.openxmlformats.org/spreadsheetml/2006/main">
  <numFmts count="8">
    <numFmt numFmtId="164" formatCode="#,##0.00000"/>
    <numFmt numFmtId="165" formatCode="0.00000"/>
    <numFmt numFmtId="166" formatCode="#,##0.000"/>
    <numFmt numFmtId="167" formatCode="0.000"/>
    <numFmt numFmtId="168" formatCode="[$-419]mmmm\ yyyy;@"/>
    <numFmt numFmtId="169" formatCode="#,##0.0000"/>
    <numFmt numFmtId="170" formatCode="#,##0.0000000"/>
    <numFmt numFmtId="171" formatCode="0.0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4">
    <xf numFmtId="0" fontId="0" fillId="0" borderId="0" xfId="0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4" fontId="1" fillId="0" borderId="0" xfId="0" applyNumberFormat="1" applyFont="1"/>
    <xf numFmtId="3" fontId="0" fillId="0" borderId="0" xfId="0" applyNumberFormat="1"/>
    <xf numFmtId="4" fontId="0" fillId="0" borderId="0" xfId="0" applyNumberFormat="1"/>
    <xf numFmtId="164" fontId="0" fillId="0" borderId="0" xfId="0" applyNumberFormat="1"/>
    <xf numFmtId="0" fontId="3" fillId="0" borderId="14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" fontId="3" fillId="5" borderId="17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4" fontId="2" fillId="3" borderId="14" xfId="0" applyNumberFormat="1" applyFont="1" applyFill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" fontId="2" fillId="3" borderId="14" xfId="0" applyNumberFormat="1" applyFont="1" applyFill="1" applyBorder="1" applyAlignment="1">
      <alignment horizontal="right"/>
    </xf>
    <xf numFmtId="1" fontId="2" fillId="3" borderId="15" xfId="0" applyNumberFormat="1" applyFont="1" applyFill="1" applyBorder="1" applyAlignment="1">
      <alignment horizontal="right"/>
    </xf>
    <xf numFmtId="3" fontId="2" fillId="4" borderId="13" xfId="0" applyNumberFormat="1" applyFont="1" applyFill="1" applyBorder="1" applyAlignment="1">
      <alignment horizontal="right"/>
    </xf>
    <xf numFmtId="4" fontId="2" fillId="0" borderId="9" xfId="0" applyNumberFormat="1" applyFont="1" applyFill="1" applyBorder="1" applyAlignment="1">
      <alignment horizontal="right"/>
    </xf>
    <xf numFmtId="4" fontId="2" fillId="5" borderId="17" xfId="0" applyNumberFormat="1" applyFont="1" applyFill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3" fontId="2" fillId="0" borderId="13" xfId="0" applyNumberFormat="1" applyFont="1" applyFill="1" applyBorder="1" applyAlignment="1">
      <alignment horizontal="right" vertical="center"/>
    </xf>
    <xf numFmtId="4" fontId="2" fillId="0" borderId="11" xfId="0" applyNumberFormat="1" applyFont="1" applyFill="1" applyBorder="1" applyAlignment="1">
      <alignment horizontal="right"/>
    </xf>
    <xf numFmtId="2" fontId="3" fillId="0" borderId="14" xfId="0" applyNumberFormat="1" applyFont="1" applyFill="1" applyBorder="1" applyAlignment="1">
      <alignment horizontal="right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5" fontId="3" fillId="5" borderId="17" xfId="0" applyNumberFormat="1" applyFont="1" applyFill="1" applyBorder="1" applyAlignment="1">
      <alignment horizontal="right"/>
    </xf>
    <xf numFmtId="2" fontId="3" fillId="0" borderId="36" xfId="0" applyNumberFormat="1" applyFont="1" applyFill="1" applyBorder="1" applyAlignment="1">
      <alignment horizontal="right"/>
    </xf>
    <xf numFmtId="3" fontId="2" fillId="0" borderId="39" xfId="0" applyNumberFormat="1" applyFont="1" applyBorder="1" applyAlignment="1">
      <alignment horizontal="right"/>
    </xf>
    <xf numFmtId="4" fontId="2" fillId="0" borderId="39" xfId="0" applyNumberFormat="1" applyFont="1" applyFill="1" applyBorder="1" applyAlignment="1">
      <alignment horizontal="right"/>
    </xf>
    <xf numFmtId="4" fontId="2" fillId="5" borderId="40" xfId="0" applyNumberFormat="1" applyFont="1" applyFill="1" applyBorder="1" applyAlignment="1">
      <alignment horizontal="right"/>
    </xf>
    <xf numFmtId="3" fontId="2" fillId="0" borderId="41" xfId="0" applyNumberFormat="1" applyFont="1" applyFill="1" applyBorder="1" applyAlignment="1">
      <alignment horizontal="right" vertical="center"/>
    </xf>
    <xf numFmtId="4" fontId="2" fillId="0" borderId="37" xfId="0" applyNumberFormat="1" applyFont="1" applyFill="1" applyBorder="1" applyAlignment="1">
      <alignment horizontal="right"/>
    </xf>
    <xf numFmtId="3" fontId="2" fillId="0" borderId="43" xfId="0" applyNumberFormat="1" applyFont="1" applyBorder="1" applyAlignment="1">
      <alignment horizontal="right"/>
    </xf>
    <xf numFmtId="0" fontId="3" fillId="0" borderId="42" xfId="0" applyFont="1" applyFill="1" applyBorder="1" applyAlignment="1">
      <alignment horizontal="right"/>
    </xf>
    <xf numFmtId="4" fontId="2" fillId="3" borderId="42" xfId="0" applyNumberFormat="1" applyFont="1" applyFill="1" applyBorder="1" applyAlignment="1">
      <alignment horizontal="right"/>
    </xf>
    <xf numFmtId="1" fontId="2" fillId="3" borderId="42" xfId="0" applyNumberFormat="1" applyFont="1" applyFill="1" applyBorder="1" applyAlignment="1">
      <alignment horizontal="right"/>
    </xf>
    <xf numFmtId="2" fontId="3" fillId="0" borderId="42" xfId="0" applyNumberFormat="1" applyFont="1" applyFill="1" applyBorder="1" applyAlignment="1">
      <alignment horizontal="right"/>
    </xf>
    <xf numFmtId="4" fontId="2" fillId="0" borderId="43" xfId="0" applyNumberFormat="1" applyFont="1" applyFill="1" applyBorder="1" applyAlignment="1">
      <alignment horizontal="right"/>
    </xf>
    <xf numFmtId="4" fontId="2" fillId="5" borderId="45" xfId="0" applyNumberFormat="1" applyFont="1" applyFill="1" applyBorder="1" applyAlignment="1">
      <alignment horizontal="right"/>
    </xf>
    <xf numFmtId="3" fontId="2" fillId="0" borderId="42" xfId="0" applyNumberFormat="1" applyFont="1" applyBorder="1" applyAlignment="1">
      <alignment horizontal="right"/>
    </xf>
    <xf numFmtId="3" fontId="2" fillId="0" borderId="44" xfId="0" applyNumberFormat="1" applyFont="1" applyFill="1" applyBorder="1" applyAlignment="1">
      <alignment horizontal="right" vertical="center"/>
    </xf>
    <xf numFmtId="2" fontId="3" fillId="0" borderId="23" xfId="0" applyNumberFormat="1" applyFont="1" applyFill="1" applyBorder="1" applyAlignment="1">
      <alignment horizontal="right"/>
    </xf>
    <xf numFmtId="2" fontId="3" fillId="0" borderId="15" xfId="0" applyNumberFormat="1" applyFont="1" applyFill="1" applyBorder="1" applyAlignment="1">
      <alignment horizontal="right"/>
    </xf>
    <xf numFmtId="3" fontId="3" fillId="0" borderId="24" xfId="0" applyNumberFormat="1" applyFont="1" applyFill="1" applyBorder="1" applyAlignment="1">
      <alignment horizontal="right"/>
    </xf>
    <xf numFmtId="3" fontId="3" fillId="0" borderId="16" xfId="0" applyNumberFormat="1" applyFont="1" applyFill="1" applyBorder="1" applyAlignment="1">
      <alignment horizontal="right"/>
    </xf>
    <xf numFmtId="0" fontId="3" fillId="0" borderId="23" xfId="0" applyFont="1" applyFill="1" applyBorder="1" applyAlignment="1">
      <alignment horizontal="right"/>
    </xf>
    <xf numFmtId="3" fontId="2" fillId="0" borderId="26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4" fontId="2" fillId="3" borderId="23" xfId="0" applyNumberFormat="1" applyFont="1" applyFill="1" applyBorder="1" applyAlignment="1">
      <alignment horizontal="right"/>
    </xf>
    <xf numFmtId="4" fontId="2" fillId="3" borderId="15" xfId="0" applyNumberFormat="1" applyFont="1" applyFill="1" applyBorder="1" applyAlignment="1">
      <alignment horizontal="right"/>
    </xf>
    <xf numFmtId="1" fontId="2" fillId="3" borderId="23" xfId="0" applyNumberFormat="1" applyFont="1" applyFill="1" applyBorder="1" applyAlignment="1">
      <alignment horizontal="right"/>
    </xf>
    <xf numFmtId="3" fontId="2" fillId="4" borderId="27" xfId="0" applyNumberFormat="1" applyFont="1" applyFill="1" applyBorder="1" applyAlignment="1">
      <alignment horizontal="right"/>
    </xf>
    <xf numFmtId="4" fontId="2" fillId="0" borderId="24" xfId="0" applyNumberFormat="1" applyFont="1" applyFill="1" applyBorder="1" applyAlignment="1">
      <alignment horizontal="right"/>
    </xf>
    <xf numFmtId="4" fontId="2" fillId="0" borderId="16" xfId="0" applyNumberFormat="1" applyFont="1" applyFill="1" applyBorder="1" applyAlignment="1">
      <alignment horizontal="right"/>
    </xf>
    <xf numFmtId="4" fontId="2" fillId="5" borderId="25" xfId="0" applyNumberFormat="1" applyFont="1" applyFill="1" applyBorder="1" applyAlignment="1">
      <alignment horizontal="right"/>
    </xf>
    <xf numFmtId="4" fontId="2" fillId="5" borderId="18" xfId="0" applyNumberFormat="1" applyFont="1" applyFill="1" applyBorder="1" applyAlignment="1">
      <alignment horizontal="right"/>
    </xf>
    <xf numFmtId="3" fontId="2" fillId="0" borderId="23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3" fontId="2" fillId="0" borderId="27" xfId="0" applyNumberFormat="1" applyFont="1" applyFill="1" applyBorder="1" applyAlignment="1">
      <alignment horizontal="right" vertical="center"/>
    </xf>
    <xf numFmtId="3" fontId="2" fillId="0" borderId="22" xfId="0" applyNumberFormat="1" applyFont="1" applyFill="1" applyBorder="1" applyAlignment="1">
      <alignment horizontal="right" vertical="center"/>
    </xf>
    <xf numFmtId="4" fontId="2" fillId="0" borderId="26" xfId="0" applyNumberFormat="1" applyFont="1" applyFill="1" applyBorder="1" applyAlignment="1">
      <alignment horizontal="right"/>
    </xf>
    <xf numFmtId="4" fontId="2" fillId="0" borderId="20" xfId="0" applyNumberFormat="1" applyFont="1" applyFill="1" applyBorder="1" applyAlignment="1">
      <alignment horizontal="right"/>
    </xf>
    <xf numFmtId="4" fontId="4" fillId="2" borderId="18" xfId="0" applyNumberFormat="1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" fontId="4" fillId="2" borderId="23" xfId="0" applyNumberFormat="1" applyFont="1" applyFill="1" applyBorder="1"/>
    <xf numFmtId="167" fontId="3" fillId="5" borderId="25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6" xfId="0" applyNumberFormat="1" applyFont="1" applyFill="1" applyBorder="1" applyAlignment="1">
      <alignment horizontal="right" vertical="center"/>
    </xf>
    <xf numFmtId="3" fontId="2" fillId="4" borderId="29" xfId="0" applyNumberFormat="1" applyFont="1" applyFill="1" applyBorder="1" applyAlignment="1">
      <alignment horizontal="right"/>
    </xf>
    <xf numFmtId="4" fontId="2" fillId="5" borderId="19" xfId="0" applyNumberFormat="1" applyFont="1" applyFill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167" fontId="3" fillId="5" borderId="17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4" fontId="3" fillId="0" borderId="9" xfId="0" applyNumberFormat="1" applyFont="1" applyFill="1" applyBorder="1" applyAlignment="1">
      <alignment horizontal="right"/>
    </xf>
    <xf numFmtId="4" fontId="3" fillId="5" borderId="17" xfId="0" applyNumberFormat="1" applyFont="1" applyFill="1" applyBorder="1" applyAlignment="1">
      <alignment horizontal="right"/>
    </xf>
    <xf numFmtId="4" fontId="2" fillId="4" borderId="13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4" fontId="3" fillId="0" borderId="16" xfId="0" applyNumberFormat="1" applyFont="1" applyFill="1" applyBorder="1" applyAlignment="1">
      <alignment horizontal="right"/>
    </xf>
    <xf numFmtId="2" fontId="3" fillId="5" borderId="25" xfId="0" applyNumberFormat="1" applyFont="1" applyFill="1" applyBorder="1" applyAlignment="1">
      <alignment horizontal="right"/>
    </xf>
    <xf numFmtId="3" fontId="2" fillId="0" borderId="24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6" fontId="3" fillId="5" borderId="51" xfId="0" applyNumberFormat="1" applyFont="1" applyFill="1" applyBorder="1" applyAlignment="1">
      <alignment horizontal="right"/>
    </xf>
    <xf numFmtId="166" fontId="3" fillId="0" borderId="49" xfId="0" applyNumberFormat="1" applyFont="1" applyFill="1" applyBorder="1" applyAlignment="1">
      <alignment horizontal="right"/>
    </xf>
    <xf numFmtId="166" fontId="3" fillId="0" borderId="52" xfId="0" applyNumberFormat="1" applyFont="1" applyFill="1" applyBorder="1" applyAlignment="1">
      <alignment horizontal="right"/>
    </xf>
    <xf numFmtId="166" fontId="3" fillId="5" borderId="53" xfId="0" applyNumberFormat="1" applyFont="1" applyFill="1" applyBorder="1" applyAlignment="1">
      <alignment horizontal="right"/>
    </xf>
    <xf numFmtId="166" fontId="3" fillId="5" borderId="61" xfId="0" applyNumberFormat="1" applyFont="1" applyFill="1" applyBorder="1" applyAlignment="1">
      <alignment horizontal="right"/>
    </xf>
    <xf numFmtId="166" fontId="3" fillId="0" borderId="62" xfId="0" applyNumberFormat="1" applyFont="1" applyFill="1" applyBorder="1" applyAlignment="1">
      <alignment horizontal="right"/>
    </xf>
    <xf numFmtId="166" fontId="3" fillId="0" borderId="63" xfId="0" applyNumberFormat="1" applyFont="1" applyFill="1" applyBorder="1" applyAlignment="1">
      <alignment horizontal="right"/>
    </xf>
    <xf numFmtId="166" fontId="3" fillId="5" borderId="64" xfId="0" applyNumberFormat="1" applyFont="1" applyFill="1" applyBorder="1" applyAlignment="1">
      <alignment horizontal="right"/>
    </xf>
    <xf numFmtId="0" fontId="1" fillId="0" borderId="49" xfId="0" applyFont="1" applyBorder="1" applyAlignment="1">
      <alignment horizontal="left"/>
    </xf>
    <xf numFmtId="0" fontId="1" fillId="0" borderId="52" xfId="0" applyFont="1" applyBorder="1" applyAlignment="1">
      <alignment horizontal="right"/>
    </xf>
    <xf numFmtId="4" fontId="2" fillId="0" borderId="23" xfId="0" applyNumberFormat="1" applyFont="1" applyFill="1" applyBorder="1" applyAlignment="1">
      <alignment horizontal="right"/>
    </xf>
    <xf numFmtId="3" fontId="4" fillId="2" borderId="49" xfId="0" applyNumberFormat="1" applyFont="1" applyFill="1" applyBorder="1"/>
    <xf numFmtId="164" fontId="4" fillId="2" borderId="62" xfId="0" applyNumberFormat="1" applyFont="1" applyFill="1" applyBorder="1"/>
    <xf numFmtId="4" fontId="4" fillId="2" borderId="15" xfId="0" applyNumberFormat="1" applyFont="1" applyFill="1" applyBorder="1"/>
    <xf numFmtId="0" fontId="1" fillId="0" borderId="36" xfId="0" applyFont="1" applyBorder="1" applyAlignment="1">
      <alignment horizontal="left" vertical="center"/>
    </xf>
    <xf numFmtId="0" fontId="1" fillId="0" borderId="39" xfId="0" applyFont="1" applyBorder="1" applyAlignment="1">
      <alignment horizontal="right" vertical="center"/>
    </xf>
    <xf numFmtId="0" fontId="1" fillId="0" borderId="37" xfId="0" applyFont="1" applyBorder="1"/>
    <xf numFmtId="0" fontId="1" fillId="0" borderId="39" xfId="0" applyFont="1" applyBorder="1" applyAlignment="1">
      <alignment horizontal="right"/>
    </xf>
    <xf numFmtId="0" fontId="1" fillId="3" borderId="36" xfId="0" applyFont="1" applyFill="1" applyBorder="1"/>
    <xf numFmtId="0" fontId="1" fillId="3" borderId="39" xfId="0" applyFont="1" applyFill="1" applyBorder="1" applyAlignment="1">
      <alignment horizontal="right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horizontal="left"/>
    </xf>
    <xf numFmtId="0" fontId="1" fillId="0" borderId="36" xfId="0" applyFont="1" applyBorder="1"/>
    <xf numFmtId="0" fontId="1" fillId="0" borderId="37" xfId="0" applyFont="1" applyBorder="1" applyAlignment="1">
      <alignment horizontal="right"/>
    </xf>
    <xf numFmtId="0" fontId="1" fillId="0" borderId="41" xfId="0" applyFont="1" applyBorder="1" applyAlignment="1">
      <alignment vertical="top" wrapText="1"/>
    </xf>
    <xf numFmtId="0" fontId="1" fillId="0" borderId="55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3" fontId="3" fillId="0" borderId="43" xfId="0" applyNumberFormat="1" applyFont="1" applyFill="1" applyBorder="1" applyAlignment="1">
      <alignment horizontal="right"/>
    </xf>
    <xf numFmtId="2" fontId="3" fillId="5" borderId="45" xfId="0" applyNumberFormat="1" applyFont="1" applyFill="1" applyBorder="1" applyAlignment="1">
      <alignment horizontal="right"/>
    </xf>
    <xf numFmtId="3" fontId="2" fillId="0" borderId="46" xfId="0" applyNumberFormat="1" applyFont="1" applyBorder="1" applyAlignment="1">
      <alignment horizontal="right"/>
    </xf>
    <xf numFmtId="4" fontId="2" fillId="0" borderId="46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" fontId="3" fillId="5" borderId="25" xfId="0" applyNumberFormat="1" applyFont="1" applyFill="1" applyBorder="1" applyAlignment="1">
      <alignment horizontal="right"/>
    </xf>
    <xf numFmtId="1" fontId="3" fillId="5" borderId="18" xfId="0" applyNumberFormat="1" applyFont="1" applyFill="1" applyBorder="1" applyAlignment="1">
      <alignment horizontal="right"/>
    </xf>
    <xf numFmtId="4" fontId="2" fillId="4" borderId="22" xfId="0" applyNumberFormat="1" applyFont="1" applyFill="1" applyBorder="1" applyAlignment="1">
      <alignment horizontal="right"/>
    </xf>
    <xf numFmtId="4" fontId="2" fillId="0" borderId="16" xfId="0" applyNumberFormat="1" applyFont="1" applyBorder="1" applyAlignment="1">
      <alignment horizontal="right"/>
    </xf>
    <xf numFmtId="166" fontId="2" fillId="5" borderId="17" xfId="0" applyNumberFormat="1" applyFont="1" applyFill="1" applyBorder="1" applyAlignment="1">
      <alignment horizontal="right"/>
    </xf>
    <xf numFmtId="3" fontId="2" fillId="3" borderId="14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3" fontId="2" fillId="0" borderId="46" xfId="0" applyNumberFormat="1" applyFont="1" applyFill="1" applyBorder="1" applyAlignment="1">
      <alignment horizontal="right"/>
    </xf>
    <xf numFmtId="4" fontId="2" fillId="4" borderId="41" xfId="0" applyNumberFormat="1" applyFont="1" applyFill="1" applyBorder="1" applyAlignment="1">
      <alignment horizontal="right"/>
    </xf>
    <xf numFmtId="4" fontId="2" fillId="4" borderId="30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170" fontId="0" fillId="0" borderId="0" xfId="0" applyNumberFormat="1"/>
    <xf numFmtId="0" fontId="1" fillId="5" borderId="40" xfId="0" applyFont="1" applyFill="1" applyBorder="1" applyAlignment="1">
      <alignment horizontal="right" vertical="center"/>
    </xf>
    <xf numFmtId="0" fontId="1" fillId="5" borderId="40" xfId="0" applyFont="1" applyFill="1" applyBorder="1" applyAlignment="1">
      <alignment horizontal="right"/>
    </xf>
    <xf numFmtId="166" fontId="2" fillId="5" borderId="25" xfId="0" applyNumberFormat="1" applyFont="1" applyFill="1" applyBorder="1" applyAlignment="1">
      <alignment horizontal="right"/>
    </xf>
    <xf numFmtId="166" fontId="2" fillId="5" borderId="18" xfId="0" applyNumberFormat="1" applyFont="1" applyFill="1" applyBorder="1" applyAlignment="1">
      <alignment horizontal="right"/>
    </xf>
    <xf numFmtId="166" fontId="2" fillId="5" borderId="45" xfId="0" applyNumberFormat="1" applyFont="1" applyFill="1" applyBorder="1" applyAlignment="1">
      <alignment horizontal="right"/>
    </xf>
    <xf numFmtId="0" fontId="1" fillId="5" borderId="38" xfId="0" applyFont="1" applyFill="1" applyBorder="1" applyAlignment="1">
      <alignment horizontal="right"/>
    </xf>
    <xf numFmtId="1" fontId="2" fillId="5" borderId="17" xfId="0" applyNumberFormat="1" applyFont="1" applyFill="1" applyBorder="1" applyAlignment="1">
      <alignment horizontal="right"/>
    </xf>
    <xf numFmtId="1" fontId="2" fillId="5" borderId="18" xfId="0" applyNumberFormat="1" applyFont="1" applyFill="1" applyBorder="1" applyAlignment="1">
      <alignment horizontal="right"/>
    </xf>
    <xf numFmtId="0" fontId="1" fillId="5" borderId="41" xfId="0" applyFont="1" applyFill="1" applyBorder="1" applyAlignment="1">
      <alignment horizontal="right"/>
    </xf>
    <xf numFmtId="169" fontId="2" fillId="5" borderId="17" xfId="0" applyNumberFormat="1" applyFont="1" applyFill="1" applyBorder="1" applyAlignment="1">
      <alignment horizontal="right"/>
    </xf>
    <xf numFmtId="4" fontId="2" fillId="5" borderId="9" xfId="0" applyNumberFormat="1" applyFont="1" applyFill="1" applyBorder="1" applyAlignment="1">
      <alignment horizontal="right"/>
    </xf>
    <xf numFmtId="166" fontId="2" fillId="5" borderId="9" xfId="0" applyNumberFormat="1" applyFont="1" applyFill="1" applyBorder="1" applyAlignment="1">
      <alignment horizontal="right"/>
    </xf>
    <xf numFmtId="166" fontId="2" fillId="5" borderId="13" xfId="0" applyNumberFormat="1" applyFont="1" applyFill="1" applyBorder="1" applyAlignment="1">
      <alignment horizontal="right"/>
    </xf>
    <xf numFmtId="4" fontId="2" fillId="5" borderId="13" xfId="0" applyNumberFormat="1" applyFont="1" applyFill="1" applyBorder="1" applyAlignment="1">
      <alignment horizontal="right"/>
    </xf>
    <xf numFmtId="166" fontId="2" fillId="5" borderId="44" xfId="0" applyNumberFormat="1" applyFont="1" applyFill="1" applyBorder="1" applyAlignment="1">
      <alignment horizontal="right"/>
    </xf>
    <xf numFmtId="0" fontId="1" fillId="5" borderId="53" xfId="0" applyFont="1" applyFill="1" applyBorder="1" applyAlignment="1">
      <alignment horizontal="right"/>
    </xf>
    <xf numFmtId="4" fontId="2" fillId="5" borderId="44" xfId="0" applyNumberFormat="1" applyFont="1" applyFill="1" applyBorder="1" applyAlignment="1">
      <alignment horizontal="right"/>
    </xf>
    <xf numFmtId="0" fontId="5" fillId="0" borderId="0" xfId="0" applyFont="1" applyFill="1"/>
    <xf numFmtId="0" fontId="0" fillId="0" borderId="0" xfId="0" applyFill="1"/>
    <xf numFmtId="0" fontId="4" fillId="0" borderId="2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6" xfId="0" applyFont="1" applyBorder="1" applyAlignment="1">
      <alignment horizontal="right" vertical="center"/>
    </xf>
    <xf numFmtId="0" fontId="4" fillId="0" borderId="57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3" fillId="0" borderId="56" xfId="0" applyFont="1" applyFill="1" applyBorder="1" applyAlignment="1">
      <alignment horizontal="center"/>
    </xf>
    <xf numFmtId="4" fontId="3" fillId="5" borderId="18" xfId="0" applyNumberFormat="1" applyFont="1" applyFill="1" applyBorder="1" applyAlignment="1">
      <alignment horizontal="right"/>
    </xf>
    <xf numFmtId="2" fontId="3" fillId="0" borderId="9" xfId="0" applyNumberFormat="1" applyFont="1" applyFill="1" applyBorder="1" applyAlignment="1">
      <alignment horizontal="right"/>
    </xf>
    <xf numFmtId="2" fontId="2" fillId="0" borderId="11" xfId="0" applyNumberFormat="1" applyFont="1" applyBorder="1" applyAlignment="1">
      <alignment horizontal="right"/>
    </xf>
    <xf numFmtId="2" fontId="2" fillId="0" borderId="9" xfId="0" applyNumberFormat="1" applyFont="1" applyBorder="1" applyAlignment="1">
      <alignment horizontal="right"/>
    </xf>
    <xf numFmtId="2" fontId="2" fillId="5" borderId="17" xfId="0" applyNumberFormat="1" applyFont="1" applyFill="1" applyBorder="1" applyAlignment="1">
      <alignment horizontal="right"/>
    </xf>
    <xf numFmtId="2" fontId="2" fillId="3" borderId="14" xfId="0" applyNumberFormat="1" applyFont="1" applyFill="1" applyBorder="1" applyAlignment="1">
      <alignment horizontal="right"/>
    </xf>
    <xf numFmtId="2" fontId="2" fillId="4" borderId="13" xfId="0" applyNumberFormat="1" applyFont="1" applyFill="1" applyBorder="1" applyAlignment="1">
      <alignment horizontal="right"/>
    </xf>
    <xf numFmtId="2" fontId="2" fillId="0" borderId="14" xfId="0" applyNumberFormat="1" applyFont="1" applyBorder="1" applyAlignment="1">
      <alignment horizontal="right"/>
    </xf>
    <xf numFmtId="2" fontId="2" fillId="0" borderId="13" xfId="0" applyNumberFormat="1" applyFont="1" applyFill="1" applyBorder="1" applyAlignment="1">
      <alignment horizontal="right" vertical="center"/>
    </xf>
    <xf numFmtId="2" fontId="2" fillId="0" borderId="9" xfId="0" applyNumberFormat="1" applyFont="1" applyFill="1" applyBorder="1" applyAlignment="1">
      <alignment horizontal="right"/>
    </xf>
    <xf numFmtId="2" fontId="2" fillId="0" borderId="36" xfId="0" applyNumberFormat="1" applyFont="1" applyFill="1" applyBorder="1" applyAlignment="1">
      <alignment horizontal="right"/>
    </xf>
    <xf numFmtId="2" fontId="2" fillId="0" borderId="39" xfId="0" applyNumberFormat="1" applyFont="1" applyFill="1" applyBorder="1" applyAlignment="1">
      <alignment horizontal="right"/>
    </xf>
    <xf numFmtId="2" fontId="2" fillId="5" borderId="40" xfId="0" applyNumberFormat="1" applyFont="1" applyFill="1" applyBorder="1" applyAlignment="1">
      <alignment horizontal="right"/>
    </xf>
    <xf numFmtId="165" fontId="3" fillId="5" borderId="25" xfId="0" applyNumberFormat="1" applyFont="1" applyFill="1" applyBorder="1" applyAlignment="1">
      <alignment horizontal="right"/>
    </xf>
    <xf numFmtId="165" fontId="2" fillId="5" borderId="28" xfId="0" applyNumberFormat="1" applyFont="1" applyFill="1" applyBorder="1" applyAlignment="1">
      <alignment horizontal="right"/>
    </xf>
    <xf numFmtId="2" fontId="2" fillId="5" borderId="19" xfId="0" applyNumberFormat="1" applyFont="1" applyFill="1" applyBorder="1" applyAlignment="1">
      <alignment horizontal="right"/>
    </xf>
    <xf numFmtId="2" fontId="2" fillId="0" borderId="15" xfId="0" applyNumberFormat="1" applyFont="1" applyBorder="1" applyAlignment="1">
      <alignment horizontal="right"/>
    </xf>
    <xf numFmtId="2" fontId="2" fillId="5" borderId="18" xfId="0" applyNumberFormat="1" applyFont="1" applyFill="1" applyBorder="1" applyAlignment="1">
      <alignment horizontal="right"/>
    </xf>
    <xf numFmtId="164" fontId="2" fillId="5" borderId="25" xfId="0" applyNumberFormat="1" applyFont="1" applyFill="1" applyBorder="1" applyAlignment="1">
      <alignment horizontal="right"/>
    </xf>
    <xf numFmtId="164" fontId="2" fillId="5" borderId="24" xfId="0" applyNumberFormat="1" applyFont="1" applyFill="1" applyBorder="1" applyAlignment="1">
      <alignment horizontal="right"/>
    </xf>
    <xf numFmtId="3" fontId="2" fillId="0" borderId="26" xfId="0" applyNumberFormat="1" applyFont="1" applyFill="1" applyBorder="1" applyAlignment="1">
      <alignment horizontal="right"/>
    </xf>
    <xf numFmtId="164" fontId="2" fillId="5" borderId="26" xfId="0" applyNumberFormat="1" applyFont="1" applyFill="1" applyBorder="1" applyAlignment="1">
      <alignment horizontal="right"/>
    </xf>
    <xf numFmtId="164" fontId="2" fillId="5" borderId="27" xfId="0" applyNumberFormat="1" applyFont="1" applyFill="1" applyBorder="1" applyAlignment="1">
      <alignment horizontal="right"/>
    </xf>
    <xf numFmtId="164" fontId="4" fillId="2" borderId="25" xfId="0" applyNumberFormat="1" applyFont="1" applyFill="1" applyBorder="1"/>
    <xf numFmtId="2" fontId="2" fillId="0" borderId="36" xfId="0" applyNumberFormat="1" applyFont="1" applyBorder="1" applyAlignment="1">
      <alignment horizontal="right"/>
    </xf>
    <xf numFmtId="2" fontId="2" fillId="0" borderId="39" xfId="0" applyNumberFormat="1" applyFont="1" applyBorder="1" applyAlignment="1">
      <alignment horizontal="right"/>
    </xf>
    <xf numFmtId="2" fontId="2" fillId="5" borderId="39" xfId="0" applyNumberFormat="1" applyFont="1" applyFill="1" applyBorder="1" applyAlignment="1">
      <alignment horizontal="right"/>
    </xf>
    <xf numFmtId="2" fontId="2" fillId="0" borderId="37" xfId="0" applyNumberFormat="1" applyFont="1" applyFill="1" applyBorder="1" applyAlignment="1">
      <alignment horizontal="right"/>
    </xf>
    <xf numFmtId="2" fontId="2" fillId="5" borderId="41" xfId="0" applyNumberFormat="1" applyFont="1" applyFill="1" applyBorder="1" applyAlignment="1">
      <alignment horizontal="right"/>
    </xf>
    <xf numFmtId="2" fontId="2" fillId="0" borderId="20" xfId="0" applyNumberFormat="1" applyFont="1" applyFill="1" applyBorder="1" applyAlignment="1">
      <alignment horizontal="right"/>
    </xf>
    <xf numFmtId="164" fontId="2" fillId="5" borderId="59" xfId="0" applyNumberFormat="1" applyFont="1" applyFill="1" applyBorder="1" applyAlignment="1">
      <alignment horizontal="right"/>
    </xf>
    <xf numFmtId="2" fontId="2" fillId="5" borderId="60" xfId="0" applyNumberFormat="1" applyFont="1" applyFill="1" applyBorder="1" applyAlignment="1">
      <alignment horizontal="right"/>
    </xf>
    <xf numFmtId="2" fontId="2" fillId="0" borderId="16" xfId="0" applyNumberFormat="1" applyFont="1" applyBorder="1" applyAlignment="1">
      <alignment horizontal="right"/>
    </xf>
    <xf numFmtId="3" fontId="2" fillId="0" borderId="43" xfId="0" applyNumberFormat="1" applyFont="1" applyFill="1" applyBorder="1" applyAlignment="1">
      <alignment horizontal="right"/>
    </xf>
    <xf numFmtId="166" fontId="2" fillId="5" borderId="4" xfId="0" applyNumberFormat="1" applyFont="1" applyFill="1" applyBorder="1" applyAlignment="1">
      <alignment horizontal="right"/>
    </xf>
    <xf numFmtId="4" fontId="2" fillId="5" borderId="60" xfId="0" applyNumberFormat="1" applyFont="1" applyFill="1" applyBorder="1" applyAlignment="1">
      <alignment horizontal="right"/>
    </xf>
    <xf numFmtId="4" fontId="2" fillId="5" borderId="41" xfId="0" applyNumberFormat="1" applyFont="1" applyFill="1" applyBorder="1" applyAlignment="1">
      <alignment horizontal="right"/>
    </xf>
    <xf numFmtId="4" fontId="2" fillId="5" borderId="4" xfId="0" applyNumberFormat="1" applyFont="1" applyFill="1" applyBorder="1" applyAlignment="1">
      <alignment horizontal="right"/>
    </xf>
    <xf numFmtId="4" fontId="2" fillId="5" borderId="37" xfId="0" applyNumberFormat="1" applyFont="1" applyFill="1" applyBorder="1" applyAlignment="1">
      <alignment horizontal="right"/>
    </xf>
    <xf numFmtId="164" fontId="4" fillId="2" borderId="53" xfId="0" applyNumberFormat="1" applyFont="1" applyFill="1" applyBorder="1"/>
    <xf numFmtId="4" fontId="4" fillId="2" borderId="64" xfId="0" applyNumberFormat="1" applyFont="1" applyFill="1" applyBorder="1"/>
    <xf numFmtId="164" fontId="2" fillId="5" borderId="17" xfId="0" applyNumberFormat="1" applyFont="1" applyFill="1" applyBorder="1" applyAlignment="1">
      <alignment horizontal="right"/>
    </xf>
    <xf numFmtId="166" fontId="2" fillId="5" borderId="59" xfId="0" applyNumberFormat="1" applyFont="1" applyFill="1" applyBorder="1" applyAlignment="1">
      <alignment horizontal="right"/>
    </xf>
    <xf numFmtId="4" fontId="4" fillId="2" borderId="23" xfId="0" applyNumberFormat="1" applyFont="1" applyFill="1" applyBorder="1"/>
    <xf numFmtId="4" fontId="2" fillId="5" borderId="27" xfId="0" applyNumberFormat="1" applyFont="1" applyFill="1" applyBorder="1" applyAlignment="1">
      <alignment horizontal="right"/>
    </xf>
    <xf numFmtId="4" fontId="2" fillId="5" borderId="22" xfId="0" applyNumberFormat="1" applyFont="1" applyFill="1" applyBorder="1" applyAlignment="1">
      <alignment horizontal="right"/>
    </xf>
    <xf numFmtId="165" fontId="3" fillId="5" borderId="45" xfId="0" applyNumberFormat="1" applyFont="1" applyFill="1" applyBorder="1" applyAlignment="1">
      <alignment horizontal="right"/>
    </xf>
    <xf numFmtId="164" fontId="2" fillId="5" borderId="4" xfId="0" applyNumberFormat="1" applyFont="1" applyFill="1" applyBorder="1" applyAlignment="1">
      <alignment horizontal="right"/>
    </xf>
    <xf numFmtId="171" fontId="3" fillId="5" borderId="17" xfId="0" applyNumberFormat="1" applyFont="1" applyFill="1" applyBorder="1" applyAlignment="1">
      <alignment horizontal="right"/>
    </xf>
    <xf numFmtId="164" fontId="2" fillId="5" borderId="19" xfId="0" applyNumberFormat="1" applyFont="1" applyFill="1" applyBorder="1" applyAlignment="1">
      <alignment horizontal="right"/>
    </xf>
    <xf numFmtId="164" fontId="2" fillId="5" borderId="44" xfId="0" applyNumberFormat="1" applyFont="1" applyFill="1" applyBorder="1" applyAlignment="1">
      <alignment horizontal="right"/>
    </xf>
    <xf numFmtId="169" fontId="2" fillId="5" borderId="44" xfId="0" applyNumberFormat="1" applyFont="1" applyFill="1" applyBorder="1" applyAlignment="1">
      <alignment horizontal="right"/>
    </xf>
    <xf numFmtId="4" fontId="3" fillId="0" borderId="39" xfId="0" applyNumberFormat="1" applyFont="1" applyFill="1" applyBorder="1" applyAlignment="1">
      <alignment horizontal="right"/>
    </xf>
    <xf numFmtId="2" fontId="3" fillId="5" borderId="40" xfId="0" applyNumberFormat="1" applyFont="1" applyFill="1" applyBorder="1" applyAlignment="1">
      <alignment horizontal="right"/>
    </xf>
    <xf numFmtId="0" fontId="4" fillId="2" borderId="49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168" fontId="3" fillId="0" borderId="1" xfId="0" applyNumberFormat="1" applyFont="1" applyFill="1" applyBorder="1" applyAlignment="1">
      <alignment horizontal="center" vertical="center"/>
    </xf>
    <xf numFmtId="168" fontId="3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3" fillId="0" borderId="34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36" xfId="0" applyFont="1" applyFill="1" applyBorder="1" applyAlignment="1">
      <alignment horizontal="right"/>
    </xf>
    <xf numFmtId="4" fontId="3" fillId="5" borderId="40" xfId="0" applyNumberFormat="1" applyFont="1" applyFill="1" applyBorder="1" applyAlignment="1">
      <alignment horizontal="right"/>
    </xf>
    <xf numFmtId="3" fontId="2" fillId="0" borderId="37" xfId="0" applyNumberFormat="1" applyFont="1" applyBorder="1" applyAlignment="1">
      <alignment horizontal="right"/>
    </xf>
    <xf numFmtId="4" fontId="2" fillId="0" borderId="39" xfId="0" applyNumberFormat="1" applyFont="1" applyBorder="1" applyAlignment="1">
      <alignment horizontal="right"/>
    </xf>
    <xf numFmtId="0" fontId="4" fillId="0" borderId="55" xfId="0" applyFont="1" applyBorder="1" applyAlignment="1">
      <alignment horizontal="right" vertical="center"/>
    </xf>
    <xf numFmtId="4" fontId="2" fillId="3" borderId="36" xfId="0" applyNumberFormat="1" applyFont="1" applyFill="1" applyBorder="1" applyAlignment="1">
      <alignment horizontal="right"/>
    </xf>
    <xf numFmtId="1" fontId="2" fillId="3" borderId="36" xfId="0" applyNumberFormat="1" applyFont="1" applyFill="1" applyBorder="1" applyAlignment="1">
      <alignment horizontal="right"/>
    </xf>
    <xf numFmtId="3" fontId="2" fillId="0" borderId="36" xfId="0" applyNumberFormat="1" applyFont="1" applyBorder="1" applyAlignment="1">
      <alignment horizontal="right"/>
    </xf>
    <xf numFmtId="4" fontId="2" fillId="5" borderId="38" xfId="0" applyNumberFormat="1" applyFont="1" applyFill="1" applyBorder="1" applyAlignment="1">
      <alignment horizontal="right"/>
    </xf>
    <xf numFmtId="4" fontId="2" fillId="5" borderId="39" xfId="0" applyNumberFormat="1" applyFont="1" applyFill="1" applyBorder="1" applyAlignment="1">
      <alignment horizontal="right"/>
    </xf>
    <xf numFmtId="4" fontId="4" fillId="2" borderId="36" xfId="0" applyNumberFormat="1" applyFont="1" applyFill="1" applyBorder="1"/>
    <xf numFmtId="4" fontId="4" fillId="2" borderId="40" xfId="0" applyNumberFormat="1" applyFont="1" applyFill="1" applyBorder="1"/>
    <xf numFmtId="3" fontId="2" fillId="4" borderId="5" xfId="0" applyNumberFormat="1" applyFont="1" applyFill="1" applyBorder="1" applyAlignment="1">
      <alignment horizontal="right"/>
    </xf>
    <xf numFmtId="164" fontId="2" fillId="5" borderId="28" xfId="0" applyNumberFormat="1" applyFont="1" applyFill="1" applyBorder="1" applyAlignment="1">
      <alignment horizontal="right"/>
    </xf>
    <xf numFmtId="4" fontId="2" fillId="5" borderId="65" xfId="0" applyNumberFormat="1" applyFont="1" applyFill="1" applyBorder="1" applyAlignment="1">
      <alignment horizontal="right"/>
    </xf>
    <xf numFmtId="166" fontId="2" fillId="5" borderId="24" xfId="0" applyNumberFormat="1" applyFont="1" applyFill="1" applyBorder="1" applyAlignment="1">
      <alignment horizontal="right"/>
    </xf>
    <xf numFmtId="4" fontId="2" fillId="5" borderId="16" xfId="0" applyNumberFormat="1" applyFont="1" applyFill="1" applyBorder="1" applyAlignment="1">
      <alignment horizontal="right"/>
    </xf>
    <xf numFmtId="166" fontId="2" fillId="5" borderId="27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8"/>
  <sheetViews>
    <sheetView tabSelected="1" workbookViewId="0">
      <pane xSplit="2" ySplit="7" topLeftCell="Y74" activePane="bottomRight" state="frozen"/>
      <selection pane="topRight" activeCell="C1" sqref="C1"/>
      <selection pane="bottomLeft" activeCell="A8" sqref="A8"/>
      <selection pane="bottomRight" activeCell="AA99" sqref="AA99"/>
    </sheetView>
  </sheetViews>
  <sheetFormatPr defaultRowHeight="15"/>
  <cols>
    <col min="1" max="1" width="7.42578125" customWidth="1"/>
    <col min="2" max="2" width="51.42578125" customWidth="1"/>
    <col min="3" max="3" width="14" customWidth="1"/>
    <col min="4" max="4" width="15.28515625" customWidth="1"/>
    <col min="5" max="5" width="13.140625" customWidth="1"/>
    <col min="6" max="6" width="14.7109375" customWidth="1"/>
    <col min="7" max="7" width="13.140625" customWidth="1"/>
    <col min="8" max="8" width="14.28515625" bestFit="1" customWidth="1"/>
    <col min="9" max="9" width="13.28515625" customWidth="1"/>
    <col min="10" max="10" width="15.5703125" customWidth="1"/>
    <col min="11" max="11" width="13.140625" customWidth="1"/>
    <col min="12" max="12" width="14.28515625" customWidth="1"/>
    <col min="13" max="13" width="13.140625" customWidth="1"/>
    <col min="14" max="14" width="14.28515625" customWidth="1"/>
    <col min="15" max="17" width="13.140625" customWidth="1"/>
    <col min="18" max="18" width="14.7109375" customWidth="1"/>
    <col min="19" max="19" width="13.42578125" customWidth="1"/>
    <col min="20" max="20" width="14.28515625" customWidth="1"/>
    <col min="21" max="21" width="12.140625" customWidth="1"/>
    <col min="22" max="22" width="14.28515625" customWidth="1"/>
    <col min="23" max="23" width="13.42578125" customWidth="1"/>
    <col min="24" max="24" width="14.28515625" customWidth="1"/>
    <col min="25" max="25" width="13.42578125" customWidth="1"/>
    <col min="26" max="26" width="14.28515625" customWidth="1"/>
    <col min="27" max="27" width="15.28515625" customWidth="1"/>
    <col min="28" max="28" width="15" customWidth="1"/>
    <col min="29" max="16384" width="9.140625" style="153"/>
  </cols>
  <sheetData>
    <row r="1" spans="1:28" customFormat="1">
      <c r="A1" s="222" t="s">
        <v>10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</row>
    <row r="2" spans="1:28" customFormat="1" ht="15.75" thickBot="1">
      <c r="AA2" s="8"/>
    </row>
    <row r="3" spans="1:28" customFormat="1" ht="16.5" thickBot="1">
      <c r="A3" s="223" t="s">
        <v>0</v>
      </c>
      <c r="B3" s="223" t="s">
        <v>1</v>
      </c>
      <c r="C3" s="220">
        <v>44562</v>
      </c>
      <c r="D3" s="221"/>
      <c r="E3" s="220">
        <v>44593</v>
      </c>
      <c r="F3" s="221"/>
      <c r="G3" s="220">
        <v>44621</v>
      </c>
      <c r="H3" s="221"/>
      <c r="I3" s="220">
        <v>44652</v>
      </c>
      <c r="J3" s="221"/>
      <c r="K3" s="220">
        <v>44682</v>
      </c>
      <c r="L3" s="221"/>
      <c r="M3" s="220">
        <v>44713</v>
      </c>
      <c r="N3" s="221"/>
      <c r="O3" s="220">
        <v>44743</v>
      </c>
      <c r="P3" s="221"/>
      <c r="Q3" s="220">
        <v>44774</v>
      </c>
      <c r="R3" s="221"/>
      <c r="S3" s="220">
        <v>44805</v>
      </c>
      <c r="T3" s="221"/>
      <c r="U3" s="220">
        <v>44835</v>
      </c>
      <c r="V3" s="233"/>
      <c r="W3" s="220">
        <v>44866</v>
      </c>
      <c r="X3" s="221"/>
      <c r="Y3" s="220">
        <v>44896</v>
      </c>
      <c r="Z3" s="221"/>
      <c r="AA3" s="220" t="s">
        <v>39</v>
      </c>
      <c r="AB3" s="221"/>
    </row>
    <row r="4" spans="1:28" customFormat="1" ht="15.75">
      <c r="A4" s="224"/>
      <c r="B4" s="224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90"/>
      <c r="U4" s="70"/>
      <c r="V4" s="70"/>
      <c r="W4" s="28"/>
      <c r="X4" s="72"/>
      <c r="Y4" s="28"/>
      <c r="Z4" s="72"/>
      <c r="AA4" s="1" t="s">
        <v>2</v>
      </c>
      <c r="AB4" s="4" t="s">
        <v>3</v>
      </c>
    </row>
    <row r="5" spans="1:28" customFormat="1" ht="16.5" thickBot="1">
      <c r="A5" s="224"/>
      <c r="B5" s="224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90"/>
      <c r="U5" s="70"/>
      <c r="V5" s="70"/>
      <c r="W5" s="28"/>
      <c r="X5" s="72"/>
      <c r="Y5" s="28"/>
      <c r="Z5" s="72"/>
      <c r="AA5" s="2" t="s">
        <v>4</v>
      </c>
      <c r="AB5" s="5"/>
    </row>
    <row r="6" spans="1:28" customFormat="1" ht="16.5" thickBot="1">
      <c r="A6" s="225"/>
      <c r="B6" s="22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91"/>
      <c r="U6" s="71"/>
      <c r="V6" s="71"/>
      <c r="W6" s="29"/>
      <c r="X6" s="73"/>
      <c r="Y6" s="29"/>
      <c r="Z6" s="73"/>
      <c r="AA6" s="3" t="s">
        <v>5</v>
      </c>
      <c r="AB6" s="6" t="s">
        <v>6</v>
      </c>
    </row>
    <row r="7" spans="1:28" customFormat="1" ht="16.5" thickBot="1">
      <c r="A7" s="13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6"/>
      <c r="T7" s="157"/>
      <c r="U7" s="158"/>
      <c r="V7" s="240"/>
      <c r="W7" s="159"/>
      <c r="X7" s="160"/>
      <c r="Y7" s="159"/>
      <c r="Z7" s="160"/>
      <c r="AA7" s="1"/>
      <c r="AB7" s="161"/>
    </row>
    <row r="8" spans="1:28" s="154" customFormat="1" ht="15.75">
      <c r="A8" s="226">
        <v>1</v>
      </c>
      <c r="B8" s="106" t="s">
        <v>37</v>
      </c>
      <c r="C8" s="46"/>
      <c r="D8" s="27"/>
      <c r="E8" s="27"/>
      <c r="F8" s="47"/>
      <c r="G8" s="41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31"/>
      <c r="W8" s="46"/>
      <c r="X8" s="47"/>
      <c r="Y8" s="46"/>
      <c r="Z8" s="47"/>
      <c r="AA8" s="46"/>
      <c r="AB8" s="47"/>
    </row>
    <row r="9" spans="1:28" s="154" customFormat="1" ht="15.75">
      <c r="A9" s="227"/>
      <c r="B9" s="107" t="s">
        <v>11</v>
      </c>
      <c r="C9" s="48"/>
      <c r="D9" s="163"/>
      <c r="E9" s="13"/>
      <c r="F9" s="49"/>
      <c r="G9" s="119"/>
      <c r="H9" s="13"/>
      <c r="I9" s="13"/>
      <c r="J9" s="13"/>
      <c r="K9" s="13"/>
      <c r="L9" s="13"/>
      <c r="M9" s="13"/>
      <c r="N9" s="13"/>
      <c r="O9" s="13"/>
      <c r="P9" s="13"/>
      <c r="Q9" s="13">
        <v>253538</v>
      </c>
      <c r="R9" s="83">
        <v>419356.92</v>
      </c>
      <c r="S9" s="13">
        <v>394242</v>
      </c>
      <c r="T9" s="83">
        <v>611063.27</v>
      </c>
      <c r="U9" s="13">
        <v>241067</v>
      </c>
      <c r="V9" s="214">
        <v>386900.47999999998</v>
      </c>
      <c r="W9" s="48">
        <v>357303</v>
      </c>
      <c r="X9" s="87">
        <v>541724.93999999994</v>
      </c>
      <c r="Y9" s="48">
        <v>12498</v>
      </c>
      <c r="Z9" s="87">
        <v>15541.89</v>
      </c>
      <c r="AA9" s="48">
        <f>C9+E9+G9+I9+K9+M9+O9+Q9+S9+U9+W9+Y9</f>
        <v>1258648</v>
      </c>
      <c r="AB9" s="87">
        <f>IFERROR((D9+F9+H9+J9+L9+N9+P9+R9+T9+V9+X9+Z9)/AA9,0)</f>
        <v>1.5688163013010785</v>
      </c>
    </row>
    <row r="10" spans="1:28" s="154" customFormat="1" ht="16.5" thickBot="1">
      <c r="A10" s="228"/>
      <c r="B10" s="136" t="s">
        <v>12</v>
      </c>
      <c r="C10" s="88"/>
      <c r="D10" s="15"/>
      <c r="E10" s="15"/>
      <c r="F10" s="123"/>
      <c r="G10" s="120"/>
      <c r="H10" s="15"/>
      <c r="I10" s="15"/>
      <c r="J10" s="15"/>
      <c r="K10" s="15"/>
      <c r="L10" s="15"/>
      <c r="M10" s="15"/>
      <c r="N10" s="15"/>
      <c r="O10" s="15"/>
      <c r="P10" s="15"/>
      <c r="Q10" s="30">
        <v>0.25896000000000002</v>
      </c>
      <c r="R10" s="84">
        <v>213671.77</v>
      </c>
      <c r="S10" s="30">
        <v>0.68106</v>
      </c>
      <c r="T10" s="84">
        <v>620367.96</v>
      </c>
      <c r="U10" s="30">
        <v>0.33826000000000001</v>
      </c>
      <c r="V10" s="237">
        <v>302467.65999999997</v>
      </c>
      <c r="W10" s="175">
        <v>0.51990999999999998</v>
      </c>
      <c r="X10" s="162">
        <v>464697.13</v>
      </c>
      <c r="Y10" s="75"/>
      <c r="Z10" s="162"/>
      <c r="AA10" s="75">
        <f t="shared" ref="AA10:AA70" si="0">C10+E10+G10+I10+K10+M10+O10+Q10+S10+U10+W10+Y10</f>
        <v>1.79819</v>
      </c>
      <c r="AB10" s="162">
        <f t="shared" ref="AB10:AB73" si="1">IFERROR((D10+F10+H10+J10+L10+N10+P10+R10+T10+V10+X10+Z10)/AA10,0)</f>
        <v>890453.4670974703</v>
      </c>
    </row>
    <row r="11" spans="1:28" s="154" customFormat="1" ht="15.75">
      <c r="A11" s="226">
        <v>2</v>
      </c>
      <c r="B11" s="106" t="s">
        <v>36</v>
      </c>
      <c r="C11" s="46"/>
      <c r="D11" s="27"/>
      <c r="E11" s="27"/>
      <c r="F11" s="47"/>
      <c r="G11" s="41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31"/>
      <c r="W11" s="46"/>
      <c r="X11" s="47"/>
      <c r="Y11" s="46"/>
      <c r="Z11" s="47"/>
      <c r="AA11" s="46"/>
      <c r="AB11" s="47">
        <f t="shared" si="1"/>
        <v>0</v>
      </c>
    </row>
    <row r="12" spans="1:28" s="154" customFormat="1" ht="15.75">
      <c r="A12" s="227"/>
      <c r="B12" s="107" t="s">
        <v>11</v>
      </c>
      <c r="C12" s="48"/>
      <c r="D12" s="163"/>
      <c r="E12" s="13"/>
      <c r="F12" s="49"/>
      <c r="G12" s="119"/>
      <c r="H12" s="13"/>
      <c r="I12" s="13"/>
      <c r="J12" s="13"/>
      <c r="K12" s="13"/>
      <c r="L12" s="13"/>
      <c r="M12" s="13"/>
      <c r="N12" s="13"/>
      <c r="O12" s="13">
        <v>12476</v>
      </c>
      <c r="P12" s="83">
        <v>24423.64</v>
      </c>
      <c r="Q12" s="13">
        <v>169415</v>
      </c>
      <c r="R12" s="83">
        <v>292999.84999999998</v>
      </c>
      <c r="S12" s="13">
        <v>150554</v>
      </c>
      <c r="T12" s="83">
        <v>213815.29</v>
      </c>
      <c r="U12" s="13">
        <v>119317</v>
      </c>
      <c r="V12" s="214">
        <v>176956.66</v>
      </c>
      <c r="W12" s="48">
        <v>82919</v>
      </c>
      <c r="X12" s="87">
        <v>129683.66</v>
      </c>
      <c r="Y12" s="48">
        <v>78973</v>
      </c>
      <c r="Z12" s="87">
        <v>151215.92000000001</v>
      </c>
      <c r="AA12" s="48">
        <f t="shared" si="0"/>
        <v>613654</v>
      </c>
      <c r="AB12" s="87">
        <f t="shared" si="1"/>
        <v>1.6118122264337886</v>
      </c>
    </row>
    <row r="13" spans="1:28" s="154" customFormat="1" ht="16.5" thickBot="1">
      <c r="A13" s="228"/>
      <c r="B13" s="136" t="s">
        <v>12</v>
      </c>
      <c r="C13" s="88"/>
      <c r="D13" s="15"/>
      <c r="E13" s="15"/>
      <c r="F13" s="123"/>
      <c r="G13" s="120"/>
      <c r="H13" s="15"/>
      <c r="I13" s="15"/>
      <c r="J13" s="15"/>
      <c r="K13" s="15"/>
      <c r="L13" s="15"/>
      <c r="M13" s="15"/>
      <c r="N13" s="15"/>
      <c r="O13" s="30">
        <v>1.694E-2</v>
      </c>
      <c r="P13" s="84">
        <v>15106.57</v>
      </c>
      <c r="Q13" s="30">
        <v>0.28693999999999997</v>
      </c>
      <c r="R13" s="84">
        <v>236758.48</v>
      </c>
      <c r="S13" s="30">
        <v>0.21190999999999999</v>
      </c>
      <c r="T13" s="84">
        <v>193025.83</v>
      </c>
      <c r="U13" s="30">
        <v>0.15709000000000001</v>
      </c>
      <c r="V13" s="237">
        <v>140467.82</v>
      </c>
      <c r="W13" s="175">
        <v>0.10947</v>
      </c>
      <c r="X13" s="162">
        <v>97844.62</v>
      </c>
      <c r="Y13" s="175">
        <v>0.11742</v>
      </c>
      <c r="Z13" s="162">
        <v>96357.27</v>
      </c>
      <c r="AA13" s="75">
        <f t="shared" si="0"/>
        <v>0.89976999999999985</v>
      </c>
      <c r="AB13" s="123">
        <f t="shared" si="1"/>
        <v>866399.84662747162</v>
      </c>
    </row>
    <row r="14" spans="1:28" s="154" customFormat="1" ht="15.75">
      <c r="A14" s="226">
        <v>3</v>
      </c>
      <c r="B14" s="106" t="s">
        <v>24</v>
      </c>
      <c r="C14" s="46"/>
      <c r="D14" s="27"/>
      <c r="E14" s="27"/>
      <c r="F14" s="47"/>
      <c r="G14" s="27"/>
      <c r="H14" s="4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31"/>
      <c r="W14" s="46"/>
      <c r="X14" s="47"/>
      <c r="Y14" s="46"/>
      <c r="Z14" s="47"/>
      <c r="AA14" s="46"/>
      <c r="AB14" s="47">
        <f t="shared" si="1"/>
        <v>0</v>
      </c>
    </row>
    <row r="15" spans="1:28" s="154" customFormat="1" ht="15.75">
      <c r="A15" s="227"/>
      <c r="B15" s="107" t="s">
        <v>11</v>
      </c>
      <c r="C15" s="48">
        <v>9402</v>
      </c>
      <c r="D15" s="163">
        <v>14134.68</v>
      </c>
      <c r="E15" s="13"/>
      <c r="F15" s="87"/>
      <c r="G15" s="13">
        <v>13085</v>
      </c>
      <c r="H15" s="87">
        <v>21578.21</v>
      </c>
      <c r="I15" s="13"/>
      <c r="J15" s="13"/>
      <c r="K15" s="13"/>
      <c r="L15" s="13"/>
      <c r="M15" s="13"/>
      <c r="N15" s="13"/>
      <c r="O15" s="13"/>
      <c r="P15" s="13"/>
      <c r="Q15" s="13">
        <v>799</v>
      </c>
      <c r="R15" s="83">
        <v>1709.42</v>
      </c>
      <c r="S15" s="13"/>
      <c r="T15" s="83"/>
      <c r="U15" s="13"/>
      <c r="V15" s="214"/>
      <c r="W15" s="48">
        <v>19054</v>
      </c>
      <c r="X15" s="87">
        <v>31023.72</v>
      </c>
      <c r="Y15" s="48">
        <v>58809</v>
      </c>
      <c r="Z15" s="87">
        <v>103149.81</v>
      </c>
      <c r="AA15" s="48">
        <f t="shared" si="0"/>
        <v>101149</v>
      </c>
      <c r="AB15" s="87">
        <f t="shared" si="1"/>
        <v>1.6964660055957053</v>
      </c>
    </row>
    <row r="16" spans="1:28" s="154" customFormat="1" ht="16.5" thickBot="1">
      <c r="A16" s="228"/>
      <c r="B16" s="136" t="s">
        <v>12</v>
      </c>
      <c r="C16" s="175">
        <v>8.8800000000000007E-3</v>
      </c>
      <c r="D16" s="15">
        <v>7438.67</v>
      </c>
      <c r="E16" s="30"/>
      <c r="F16" s="123"/>
      <c r="G16" s="30">
        <v>1.9369999999999998E-2</v>
      </c>
      <c r="H16" s="123">
        <v>16491.77</v>
      </c>
      <c r="I16" s="15"/>
      <c r="J16" s="15"/>
      <c r="K16" s="15"/>
      <c r="L16" s="15"/>
      <c r="M16" s="15"/>
      <c r="N16" s="15"/>
      <c r="O16" s="15"/>
      <c r="P16" s="15"/>
      <c r="Q16" s="81"/>
      <c r="R16" s="84"/>
      <c r="S16" s="81"/>
      <c r="T16" s="15"/>
      <c r="U16" s="81"/>
      <c r="V16" s="215"/>
      <c r="W16" s="175">
        <v>2.5669999999999998E-2</v>
      </c>
      <c r="X16" s="162">
        <v>22943.919999999998</v>
      </c>
      <c r="Y16" s="175">
        <v>7.5410000000000005E-2</v>
      </c>
      <c r="Z16" s="162">
        <v>61883</v>
      </c>
      <c r="AA16" s="75">
        <f t="shared" si="0"/>
        <v>0.12933</v>
      </c>
      <c r="AB16" s="123">
        <f t="shared" si="1"/>
        <v>840929.09611072449</v>
      </c>
    </row>
    <row r="17" spans="1:28" s="154" customFormat="1" ht="15.75">
      <c r="A17" s="226">
        <v>4</v>
      </c>
      <c r="B17" s="106" t="s">
        <v>33</v>
      </c>
      <c r="C17" s="50"/>
      <c r="D17" s="27"/>
      <c r="E17" s="11"/>
      <c r="F17" s="12"/>
      <c r="G17" s="38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236"/>
      <c r="W17" s="46"/>
      <c r="X17" s="47"/>
      <c r="Y17" s="46"/>
      <c r="Z17" s="47"/>
      <c r="AA17" s="46"/>
      <c r="AB17" s="47">
        <f t="shared" si="1"/>
        <v>0</v>
      </c>
    </row>
    <row r="18" spans="1:28" s="154" customFormat="1" ht="15.75">
      <c r="A18" s="227"/>
      <c r="B18" s="107" t="s">
        <v>11</v>
      </c>
      <c r="C18" s="48"/>
      <c r="D18" s="163"/>
      <c r="E18" s="13"/>
      <c r="F18" s="49"/>
      <c r="G18" s="119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83"/>
      <c r="S18" s="13"/>
      <c r="T18" s="83"/>
      <c r="U18" s="13"/>
      <c r="V18" s="214"/>
      <c r="W18" s="48"/>
      <c r="X18" s="87"/>
      <c r="Y18" s="48"/>
      <c r="Z18" s="87"/>
      <c r="AA18" s="48">
        <f t="shared" si="0"/>
        <v>0</v>
      </c>
      <c r="AB18" s="87">
        <f t="shared" si="1"/>
        <v>0</v>
      </c>
    </row>
    <row r="19" spans="1:28" s="154" customFormat="1" ht="16.5" thickBot="1">
      <c r="A19" s="228"/>
      <c r="B19" s="136" t="s">
        <v>12</v>
      </c>
      <c r="C19" s="88"/>
      <c r="D19" s="15"/>
      <c r="E19" s="15"/>
      <c r="F19" s="123"/>
      <c r="G19" s="120"/>
      <c r="H19" s="15"/>
      <c r="I19" s="15"/>
      <c r="J19" s="15"/>
      <c r="K19" s="15"/>
      <c r="L19" s="15"/>
      <c r="M19" s="15"/>
      <c r="N19" s="15"/>
      <c r="O19" s="15"/>
      <c r="P19" s="15"/>
      <c r="Q19" s="81"/>
      <c r="R19" s="15"/>
      <c r="S19" s="81"/>
      <c r="T19" s="15"/>
      <c r="U19" s="81"/>
      <c r="V19" s="215"/>
      <c r="W19" s="75"/>
      <c r="X19" s="123"/>
      <c r="Y19" s="75"/>
      <c r="Z19" s="123"/>
      <c r="AA19" s="75">
        <f t="shared" si="0"/>
        <v>0</v>
      </c>
      <c r="AB19" s="123">
        <f t="shared" si="1"/>
        <v>0</v>
      </c>
    </row>
    <row r="20" spans="1:28" s="154" customFormat="1" ht="16.5" thickTop="1">
      <c r="A20" s="229">
        <v>5</v>
      </c>
      <c r="B20" s="106" t="s">
        <v>27</v>
      </c>
      <c r="C20" s="50"/>
      <c r="D20" s="27"/>
      <c r="E20" s="11"/>
      <c r="F20" s="12"/>
      <c r="G20" s="38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236"/>
      <c r="W20" s="46"/>
      <c r="X20" s="47"/>
      <c r="Y20" s="46"/>
      <c r="Z20" s="47"/>
      <c r="AA20" s="93"/>
      <c r="AB20" s="97">
        <f t="shared" si="1"/>
        <v>0</v>
      </c>
    </row>
    <row r="21" spans="1:28" s="154" customFormat="1" ht="15.75">
      <c r="A21" s="227"/>
      <c r="B21" s="107" t="s">
        <v>11</v>
      </c>
      <c r="C21" s="48"/>
      <c r="D21" s="163"/>
      <c r="E21" s="13"/>
      <c r="F21" s="49"/>
      <c r="G21" s="119"/>
      <c r="H21" s="13"/>
      <c r="I21" s="13"/>
      <c r="J21" s="13"/>
      <c r="K21" s="13"/>
      <c r="L21" s="13"/>
      <c r="M21" s="13"/>
      <c r="N21" s="13"/>
      <c r="O21" s="13"/>
      <c r="P21" s="13"/>
      <c r="Q21" s="13">
        <v>182071</v>
      </c>
      <c r="R21" s="83">
        <v>295501.23</v>
      </c>
      <c r="S21" s="13">
        <v>68446</v>
      </c>
      <c r="T21" s="83">
        <v>98203.58</v>
      </c>
      <c r="U21" s="13">
        <v>115683</v>
      </c>
      <c r="V21" s="214">
        <v>177837.16</v>
      </c>
      <c r="W21" s="48">
        <v>292589</v>
      </c>
      <c r="X21" s="87">
        <v>435430.95</v>
      </c>
      <c r="Y21" s="48"/>
      <c r="Z21" s="87"/>
      <c r="AA21" s="94">
        <f t="shared" si="0"/>
        <v>658789</v>
      </c>
      <c r="AB21" s="98">
        <f t="shared" si="1"/>
        <v>1.5285211501709954</v>
      </c>
    </row>
    <row r="22" spans="1:28" s="154" customFormat="1" ht="16.5" thickBot="1">
      <c r="A22" s="228"/>
      <c r="B22" s="136" t="s">
        <v>12</v>
      </c>
      <c r="C22" s="88"/>
      <c r="D22" s="15"/>
      <c r="E22" s="15"/>
      <c r="F22" s="123"/>
      <c r="G22" s="120"/>
      <c r="H22" s="15"/>
      <c r="I22" s="30"/>
      <c r="J22" s="15"/>
      <c r="K22" s="15"/>
      <c r="L22" s="15"/>
      <c r="M22" s="15"/>
      <c r="N22" s="15"/>
      <c r="O22" s="15"/>
      <c r="P22" s="15"/>
      <c r="Q22" s="30">
        <v>0.14723</v>
      </c>
      <c r="R22" s="84">
        <v>121481.67</v>
      </c>
      <c r="S22" s="30">
        <v>4.6100000000000004E-3</v>
      </c>
      <c r="T22" s="84">
        <v>4199.18</v>
      </c>
      <c r="U22" s="30">
        <v>6.6530000000000006E-2</v>
      </c>
      <c r="V22" s="237">
        <v>59490.26</v>
      </c>
      <c r="W22" s="175">
        <v>8.2640000000000005E-2</v>
      </c>
      <c r="X22" s="162">
        <v>73863.88</v>
      </c>
      <c r="Y22" s="75"/>
      <c r="Z22" s="123"/>
      <c r="AA22" s="92">
        <f t="shared" si="0"/>
        <v>0.30101</v>
      </c>
      <c r="AB22" s="96">
        <f t="shared" si="1"/>
        <v>860552.77233314514</v>
      </c>
    </row>
    <row r="23" spans="1:28" s="154" customFormat="1" ht="15.75">
      <c r="A23" s="226">
        <v>6</v>
      </c>
      <c r="B23" s="106" t="s">
        <v>16</v>
      </c>
      <c r="C23" s="50"/>
      <c r="D23" s="27"/>
      <c r="E23" s="11"/>
      <c r="F23" s="12"/>
      <c r="G23" s="38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236"/>
      <c r="W23" s="46"/>
      <c r="X23" s="47"/>
      <c r="Y23" s="46"/>
      <c r="Z23" s="47"/>
      <c r="AA23" s="93"/>
      <c r="AB23" s="97">
        <f t="shared" si="1"/>
        <v>0</v>
      </c>
    </row>
    <row r="24" spans="1:28" s="154" customFormat="1" ht="15.75">
      <c r="A24" s="227"/>
      <c r="B24" s="107" t="s">
        <v>11</v>
      </c>
      <c r="C24" s="48"/>
      <c r="D24" s="163"/>
      <c r="E24" s="13"/>
      <c r="F24" s="49"/>
      <c r="G24" s="119"/>
      <c r="H24" s="13"/>
      <c r="I24" s="13"/>
      <c r="J24" s="13"/>
      <c r="K24" s="13"/>
      <c r="L24" s="13"/>
      <c r="M24" s="13"/>
      <c r="N24" s="13"/>
      <c r="O24" s="13"/>
      <c r="P24" s="13"/>
      <c r="Q24" s="13">
        <v>473703</v>
      </c>
      <c r="R24" s="83">
        <v>812083.26</v>
      </c>
      <c r="S24" s="13">
        <v>674874</v>
      </c>
      <c r="T24" s="83">
        <v>1032287.27</v>
      </c>
      <c r="U24" s="13">
        <v>728155</v>
      </c>
      <c r="V24" s="214">
        <v>1129106.27</v>
      </c>
      <c r="W24" s="48">
        <v>483031</v>
      </c>
      <c r="X24" s="87">
        <v>733226.57</v>
      </c>
      <c r="Y24" s="48"/>
      <c r="Z24" s="87"/>
      <c r="AA24" s="94">
        <f t="shared" si="0"/>
        <v>2359763</v>
      </c>
      <c r="AB24" s="98">
        <f t="shared" si="1"/>
        <v>1.5707947662540687</v>
      </c>
    </row>
    <row r="25" spans="1:28" s="154" customFormat="1" ht="16.5" thickBot="1">
      <c r="A25" s="228"/>
      <c r="B25" s="136" t="s">
        <v>12</v>
      </c>
      <c r="C25" s="88"/>
      <c r="D25" s="15"/>
      <c r="E25" s="15"/>
      <c r="F25" s="123"/>
      <c r="G25" s="120"/>
      <c r="H25" s="15"/>
      <c r="I25" s="15"/>
      <c r="J25" s="15"/>
      <c r="K25" s="15"/>
      <c r="L25" s="15"/>
      <c r="M25" s="15"/>
      <c r="N25" s="15"/>
      <c r="O25" s="15"/>
      <c r="P25" s="15"/>
      <c r="Q25" s="30">
        <v>0.64080999999999999</v>
      </c>
      <c r="R25" s="84">
        <v>528741.91</v>
      </c>
      <c r="S25" s="30">
        <v>0.80932999999999999</v>
      </c>
      <c r="T25" s="84">
        <v>737207.29</v>
      </c>
      <c r="U25" s="30">
        <v>0.80676000000000003</v>
      </c>
      <c r="V25" s="237">
        <v>721394.23</v>
      </c>
      <c r="W25" s="175">
        <v>0.61141000000000001</v>
      </c>
      <c r="X25" s="162">
        <v>546480.11</v>
      </c>
      <c r="Y25" s="75"/>
      <c r="Z25" s="123"/>
      <c r="AA25" s="95">
        <f t="shared" si="0"/>
        <v>2.8683100000000001</v>
      </c>
      <c r="AB25" s="99">
        <f t="shared" si="1"/>
        <v>883385.52666901413</v>
      </c>
    </row>
    <row r="26" spans="1:28" s="154" customFormat="1" ht="15.75">
      <c r="A26" s="227">
        <v>7</v>
      </c>
      <c r="B26" s="108" t="s">
        <v>38</v>
      </c>
      <c r="C26" s="51"/>
      <c r="D26" s="164"/>
      <c r="E26" s="17"/>
      <c r="F26" s="52"/>
      <c r="G26" s="121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238"/>
      <c r="W26" s="46"/>
      <c r="X26" s="47"/>
      <c r="Y26" s="46"/>
      <c r="Z26" s="47"/>
      <c r="AA26" s="46"/>
      <c r="AB26" s="47">
        <f t="shared" si="1"/>
        <v>0</v>
      </c>
    </row>
    <row r="27" spans="1:28" s="154" customFormat="1" ht="15.75">
      <c r="A27" s="227"/>
      <c r="B27" s="109" t="s">
        <v>11</v>
      </c>
      <c r="C27" s="53">
        <v>86468</v>
      </c>
      <c r="D27" s="165">
        <v>142705.06</v>
      </c>
      <c r="E27" s="18"/>
      <c r="F27" s="54"/>
      <c r="G27" s="37"/>
      <c r="H27" s="18"/>
      <c r="I27" s="18"/>
      <c r="J27" s="18"/>
      <c r="K27" s="18"/>
      <c r="L27" s="18"/>
      <c r="M27" s="18"/>
      <c r="N27" s="18"/>
      <c r="O27" s="18">
        <v>42456</v>
      </c>
      <c r="P27" s="80">
        <v>75148.39</v>
      </c>
      <c r="Q27" s="18">
        <v>252751</v>
      </c>
      <c r="R27" s="80">
        <v>411928.52</v>
      </c>
      <c r="S27" s="18">
        <v>231906</v>
      </c>
      <c r="T27" s="80">
        <v>339111.51</v>
      </c>
      <c r="U27" s="18">
        <v>90556</v>
      </c>
      <c r="V27" s="239">
        <v>143435.26999999999</v>
      </c>
      <c r="W27" s="53">
        <v>94021</v>
      </c>
      <c r="X27" s="127">
        <v>145892.39000000001</v>
      </c>
      <c r="Y27" s="48">
        <v>201841</v>
      </c>
      <c r="Z27" s="87">
        <v>380470.29</v>
      </c>
      <c r="AA27" s="48">
        <f t="shared" si="0"/>
        <v>999999</v>
      </c>
      <c r="AB27" s="87">
        <f t="shared" si="1"/>
        <v>1.638693068693069</v>
      </c>
    </row>
    <row r="28" spans="1:28" s="154" customFormat="1" ht="16.5" thickBot="1">
      <c r="A28" s="228"/>
      <c r="B28" s="137" t="s">
        <v>12</v>
      </c>
      <c r="C28" s="180">
        <v>0.10309</v>
      </c>
      <c r="D28" s="166">
        <v>86357.22</v>
      </c>
      <c r="E28" s="128"/>
      <c r="F28" s="139"/>
      <c r="G28" s="140"/>
      <c r="H28" s="128"/>
      <c r="I28" s="128"/>
      <c r="J28" s="128"/>
      <c r="K28" s="128"/>
      <c r="L28" s="128"/>
      <c r="M28" s="128"/>
      <c r="N28" s="128"/>
      <c r="O28" s="203">
        <v>6.0359999999999997E-2</v>
      </c>
      <c r="P28" s="23">
        <v>53827.199999999997</v>
      </c>
      <c r="Q28" s="203">
        <v>0.31118000000000001</v>
      </c>
      <c r="R28" s="23">
        <v>256759.27</v>
      </c>
      <c r="S28" s="203">
        <v>0.27765000000000001</v>
      </c>
      <c r="T28" s="23">
        <v>252907.47</v>
      </c>
      <c r="U28" s="203">
        <v>0.13149</v>
      </c>
      <c r="V28" s="34">
        <v>117576.64</v>
      </c>
      <c r="W28" s="180">
        <v>0.11443</v>
      </c>
      <c r="X28" s="62">
        <v>102277.88</v>
      </c>
      <c r="Y28" s="75">
        <v>0.24853</v>
      </c>
      <c r="Z28" s="123">
        <v>203948.83</v>
      </c>
      <c r="AA28" s="75">
        <f t="shared" si="0"/>
        <v>1.2467300000000001</v>
      </c>
      <c r="AB28" s="123">
        <f t="shared" si="1"/>
        <v>861176.44558164151</v>
      </c>
    </row>
    <row r="29" spans="1:28" s="154" customFormat="1" ht="15.75">
      <c r="A29" s="226">
        <v>8</v>
      </c>
      <c r="B29" s="110" t="s">
        <v>19</v>
      </c>
      <c r="C29" s="55"/>
      <c r="D29" s="167"/>
      <c r="E29" s="16"/>
      <c r="F29" s="56"/>
      <c r="G29" s="39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241"/>
      <c r="W29" s="46"/>
      <c r="X29" s="47"/>
      <c r="Y29" s="46"/>
      <c r="Z29" s="47"/>
      <c r="AA29" s="46"/>
      <c r="AB29" s="47">
        <f t="shared" si="1"/>
        <v>0</v>
      </c>
    </row>
    <row r="30" spans="1:28" s="154" customFormat="1" ht="15.75">
      <c r="A30" s="227"/>
      <c r="B30" s="111" t="s">
        <v>11</v>
      </c>
      <c r="C30" s="48"/>
      <c r="D30" s="163"/>
      <c r="E30" s="13"/>
      <c r="F30" s="49"/>
      <c r="G30" s="119"/>
      <c r="H30" s="13"/>
      <c r="I30" s="13"/>
      <c r="J30" s="13"/>
      <c r="K30" s="13"/>
      <c r="L30" s="13"/>
      <c r="M30" s="13"/>
      <c r="N30" s="13"/>
      <c r="O30" s="13"/>
      <c r="P30" s="13"/>
      <c r="Q30" s="13">
        <v>128654</v>
      </c>
      <c r="R30" s="83">
        <v>219483.72</v>
      </c>
      <c r="S30" s="13">
        <v>120295</v>
      </c>
      <c r="T30" s="83">
        <v>191638.36</v>
      </c>
      <c r="U30" s="13">
        <v>93307</v>
      </c>
      <c r="V30" s="214">
        <v>148807.87</v>
      </c>
      <c r="W30" s="48">
        <v>33532</v>
      </c>
      <c r="X30" s="87">
        <v>54798.33</v>
      </c>
      <c r="Y30" s="48">
        <v>138549</v>
      </c>
      <c r="Z30" s="87">
        <v>261807.73</v>
      </c>
      <c r="AA30" s="48">
        <f t="shared" si="0"/>
        <v>514337</v>
      </c>
      <c r="AB30" s="87">
        <f t="shared" si="1"/>
        <v>1.7042056278276692</v>
      </c>
    </row>
    <row r="31" spans="1:28" s="154" customFormat="1" ht="16.5" thickBot="1">
      <c r="A31" s="228"/>
      <c r="B31" s="137" t="s">
        <v>12</v>
      </c>
      <c r="C31" s="88"/>
      <c r="D31" s="15"/>
      <c r="E31" s="15"/>
      <c r="F31" s="123"/>
      <c r="G31" s="120"/>
      <c r="H31" s="15"/>
      <c r="I31" s="15"/>
      <c r="J31" s="15"/>
      <c r="K31" s="15"/>
      <c r="L31" s="15"/>
      <c r="M31" s="15"/>
      <c r="N31" s="15"/>
      <c r="O31" s="15"/>
      <c r="P31" s="15"/>
      <c r="Q31" s="210">
        <v>0.1782</v>
      </c>
      <c r="R31" s="84">
        <v>147035.48000000001</v>
      </c>
      <c r="S31" s="30">
        <v>0.23088</v>
      </c>
      <c r="T31" s="84">
        <v>210305.34</v>
      </c>
      <c r="U31" s="30">
        <v>0.12044000000000001</v>
      </c>
      <c r="V31" s="237">
        <v>107695.87</v>
      </c>
      <c r="W31" s="175">
        <v>3.7999999999999999E-2</v>
      </c>
      <c r="X31" s="162">
        <v>33964.519999999997</v>
      </c>
      <c r="Y31" s="175">
        <v>0.20757</v>
      </c>
      <c r="Z31" s="162">
        <v>170336.21</v>
      </c>
      <c r="AA31" s="75">
        <f t="shared" si="0"/>
        <v>0.77509000000000006</v>
      </c>
      <c r="AB31" s="123">
        <f t="shared" si="1"/>
        <v>863560.90260485874</v>
      </c>
    </row>
    <row r="32" spans="1:28" s="154" customFormat="1" ht="16.5" thickTop="1">
      <c r="A32" s="229">
        <v>9</v>
      </c>
      <c r="B32" s="110" t="s">
        <v>21</v>
      </c>
      <c r="C32" s="57"/>
      <c r="D32" s="167"/>
      <c r="E32" s="19"/>
      <c r="F32" s="20"/>
      <c r="G32" s="40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242"/>
      <c r="W32" s="46"/>
      <c r="X32" s="47"/>
      <c r="Y32" s="46"/>
      <c r="Z32" s="47"/>
      <c r="AA32" s="46"/>
      <c r="AB32" s="47">
        <f t="shared" si="1"/>
        <v>0</v>
      </c>
    </row>
    <row r="33" spans="1:28" s="154" customFormat="1" ht="15.75">
      <c r="A33" s="227"/>
      <c r="B33" s="111" t="s">
        <v>11</v>
      </c>
      <c r="C33" s="48"/>
      <c r="D33" s="163"/>
      <c r="E33" s="13"/>
      <c r="F33" s="49"/>
      <c r="G33" s="119"/>
      <c r="H33" s="13"/>
      <c r="I33" s="13"/>
      <c r="J33" s="13"/>
      <c r="K33" s="13"/>
      <c r="L33" s="13"/>
      <c r="M33" s="13"/>
      <c r="N33" s="13"/>
      <c r="O33" s="13"/>
      <c r="P33" s="13"/>
      <c r="Q33" s="13">
        <v>76396</v>
      </c>
      <c r="R33" s="83">
        <v>135356.14000000001</v>
      </c>
      <c r="S33" s="13">
        <v>107132</v>
      </c>
      <c r="T33" s="83">
        <v>166172.45000000001</v>
      </c>
      <c r="U33" s="13">
        <v>128717</v>
      </c>
      <c r="V33" s="214">
        <v>203277.61</v>
      </c>
      <c r="W33" s="48">
        <v>147297</v>
      </c>
      <c r="X33" s="87">
        <v>234384.88</v>
      </c>
      <c r="Y33" s="48">
        <v>180001</v>
      </c>
      <c r="Z33" s="87">
        <v>349914.74</v>
      </c>
      <c r="AA33" s="48">
        <f t="shared" si="0"/>
        <v>639543</v>
      </c>
      <c r="AB33" s="87">
        <f t="shared" si="1"/>
        <v>1.7029438520943863</v>
      </c>
    </row>
    <row r="34" spans="1:28" s="154" customFormat="1" ht="16.5" thickBot="1">
      <c r="A34" s="228"/>
      <c r="B34" s="137" t="s">
        <v>12</v>
      </c>
      <c r="C34" s="88"/>
      <c r="D34" s="15"/>
      <c r="E34" s="15"/>
      <c r="F34" s="123"/>
      <c r="G34" s="120"/>
      <c r="H34" s="15"/>
      <c r="I34" s="15"/>
      <c r="J34" s="15"/>
      <c r="K34" s="15"/>
      <c r="L34" s="15"/>
      <c r="M34" s="15"/>
      <c r="N34" s="15"/>
      <c r="O34" s="15"/>
      <c r="P34" s="15"/>
      <c r="Q34" s="30">
        <v>0.13155</v>
      </c>
      <c r="R34" s="84">
        <v>108543.87</v>
      </c>
      <c r="S34" s="30">
        <v>0.15609000000000001</v>
      </c>
      <c r="T34" s="84">
        <v>142180.18</v>
      </c>
      <c r="U34" s="30">
        <v>0.20311999999999999</v>
      </c>
      <c r="V34" s="237">
        <v>181627.25</v>
      </c>
      <c r="W34" s="175">
        <v>0.21895999999999999</v>
      </c>
      <c r="X34" s="162">
        <v>195707.11</v>
      </c>
      <c r="Y34" s="175">
        <v>0.26904</v>
      </c>
      <c r="Z34" s="162">
        <v>220779.76</v>
      </c>
      <c r="AA34" s="75">
        <f t="shared" si="0"/>
        <v>0.97875999999999985</v>
      </c>
      <c r="AB34" s="123">
        <f t="shared" si="1"/>
        <v>867258.74575994117</v>
      </c>
    </row>
    <row r="35" spans="1:28" s="154" customFormat="1" ht="15.75">
      <c r="A35" s="226">
        <v>10</v>
      </c>
      <c r="B35" s="110" t="s">
        <v>17</v>
      </c>
      <c r="C35" s="55"/>
      <c r="D35" s="167"/>
      <c r="E35" s="16"/>
      <c r="F35" s="56"/>
      <c r="G35" s="39"/>
      <c r="H35" s="16"/>
      <c r="I35" s="16"/>
      <c r="J35" s="16"/>
      <c r="K35" s="16"/>
      <c r="L35" s="16"/>
      <c r="M35" s="16"/>
      <c r="N35" s="16"/>
      <c r="O35" s="16"/>
      <c r="P35" s="16"/>
      <c r="Q35" s="129"/>
      <c r="R35" s="16"/>
      <c r="S35" s="129"/>
      <c r="T35" s="16"/>
      <c r="U35" s="129"/>
      <c r="V35" s="241"/>
      <c r="W35" s="46"/>
      <c r="X35" s="47"/>
      <c r="Y35" s="46"/>
      <c r="Z35" s="47"/>
      <c r="AA35" s="46"/>
      <c r="AB35" s="47">
        <f t="shared" si="1"/>
        <v>0</v>
      </c>
    </row>
    <row r="36" spans="1:28" s="154" customFormat="1" ht="15.75">
      <c r="A36" s="227"/>
      <c r="B36" s="111" t="s">
        <v>11</v>
      </c>
      <c r="C36" s="48"/>
      <c r="D36" s="163"/>
      <c r="E36" s="13"/>
      <c r="F36" s="49"/>
      <c r="G36" s="119"/>
      <c r="H36" s="13"/>
      <c r="I36" s="13"/>
      <c r="J36" s="13"/>
      <c r="K36" s="13"/>
      <c r="L36" s="13"/>
      <c r="M36" s="13"/>
      <c r="N36" s="13"/>
      <c r="O36" s="13">
        <v>48030</v>
      </c>
      <c r="P36" s="83">
        <v>67688.679999999993</v>
      </c>
      <c r="Q36" s="13">
        <v>141599</v>
      </c>
      <c r="R36" s="83">
        <v>269806.46999999997</v>
      </c>
      <c r="S36" s="13">
        <v>105026</v>
      </c>
      <c r="T36" s="83">
        <v>162529.84</v>
      </c>
      <c r="U36" s="13">
        <v>101964</v>
      </c>
      <c r="V36" s="214">
        <v>161263.20000000001</v>
      </c>
      <c r="W36" s="48">
        <v>92008</v>
      </c>
      <c r="X36" s="87">
        <v>143938.23999999999</v>
      </c>
      <c r="Y36" s="48">
        <v>286818</v>
      </c>
      <c r="Z36" s="87">
        <v>536559.04</v>
      </c>
      <c r="AA36" s="48">
        <f t="shared" si="0"/>
        <v>775445</v>
      </c>
      <c r="AB36" s="87">
        <f t="shared" si="1"/>
        <v>1.7303425388003018</v>
      </c>
    </row>
    <row r="37" spans="1:28" s="154" customFormat="1" ht="16.5" thickBot="1">
      <c r="A37" s="228"/>
      <c r="B37" s="137" t="s">
        <v>12</v>
      </c>
      <c r="C37" s="88"/>
      <c r="D37" s="15"/>
      <c r="E37" s="15"/>
      <c r="F37" s="123"/>
      <c r="G37" s="120"/>
      <c r="H37" s="15"/>
      <c r="I37" s="15"/>
      <c r="J37" s="15"/>
      <c r="K37" s="15"/>
      <c r="L37" s="15"/>
      <c r="M37" s="15"/>
      <c r="N37" s="15"/>
      <c r="O37" s="30">
        <v>2.078E-2</v>
      </c>
      <c r="P37" s="84">
        <v>18530.97</v>
      </c>
      <c r="Q37" s="30">
        <v>0.28200999999999998</v>
      </c>
      <c r="R37" s="84">
        <v>238200.98</v>
      </c>
      <c r="S37" s="210">
        <v>0.1714</v>
      </c>
      <c r="T37" s="84">
        <v>156125.84</v>
      </c>
      <c r="U37" s="30">
        <v>0.18239</v>
      </c>
      <c r="V37" s="237">
        <v>163090.75</v>
      </c>
      <c r="W37" s="175">
        <v>0.14269999999999999</v>
      </c>
      <c r="X37" s="162">
        <v>127545.69</v>
      </c>
      <c r="Y37" s="175">
        <v>0.40965000000000001</v>
      </c>
      <c r="Z37" s="162">
        <v>336167.22</v>
      </c>
      <c r="AA37" s="75">
        <f t="shared" si="0"/>
        <v>1.2089300000000001</v>
      </c>
      <c r="AB37" s="123">
        <f t="shared" si="1"/>
        <v>859984.82128824655</v>
      </c>
    </row>
    <row r="38" spans="1:28" s="154" customFormat="1" ht="16.5" thickTop="1">
      <c r="A38" s="229">
        <v>11</v>
      </c>
      <c r="B38" s="110" t="s">
        <v>20</v>
      </c>
      <c r="C38" s="55"/>
      <c r="D38" s="167"/>
      <c r="E38" s="16"/>
      <c r="F38" s="56"/>
      <c r="G38" s="39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241"/>
      <c r="W38" s="46"/>
      <c r="X38" s="47"/>
      <c r="Y38" s="46"/>
      <c r="Z38" s="47"/>
      <c r="AA38" s="46"/>
      <c r="AB38" s="47">
        <f t="shared" si="1"/>
        <v>0</v>
      </c>
    </row>
    <row r="39" spans="1:28" s="154" customFormat="1" ht="15.75">
      <c r="A39" s="227"/>
      <c r="B39" s="111" t="s">
        <v>11</v>
      </c>
      <c r="C39" s="48"/>
      <c r="D39" s="163"/>
      <c r="E39" s="13"/>
      <c r="F39" s="49"/>
      <c r="G39" s="119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83"/>
      <c r="S39" s="13"/>
      <c r="T39" s="83"/>
      <c r="U39" s="13"/>
      <c r="V39" s="214"/>
      <c r="W39" s="48"/>
      <c r="X39" s="87"/>
      <c r="Y39" s="48"/>
      <c r="Z39" s="87"/>
      <c r="AA39" s="48">
        <f t="shared" si="0"/>
        <v>0</v>
      </c>
      <c r="AB39" s="87">
        <f t="shared" si="1"/>
        <v>0</v>
      </c>
    </row>
    <row r="40" spans="1:28" s="154" customFormat="1" ht="16.5" thickBot="1">
      <c r="A40" s="228"/>
      <c r="B40" s="137" t="s">
        <v>12</v>
      </c>
      <c r="C40" s="88"/>
      <c r="D40" s="15"/>
      <c r="E40" s="15"/>
      <c r="F40" s="123"/>
      <c r="G40" s="120"/>
      <c r="H40" s="15"/>
      <c r="I40" s="15"/>
      <c r="J40" s="15"/>
      <c r="K40" s="15"/>
      <c r="L40" s="15"/>
      <c r="M40" s="15"/>
      <c r="N40" s="15"/>
      <c r="O40" s="15"/>
      <c r="P40" s="15"/>
      <c r="Q40" s="81"/>
      <c r="R40" s="84"/>
      <c r="S40" s="81"/>
      <c r="T40" s="84"/>
      <c r="U40" s="81"/>
      <c r="V40" s="237"/>
      <c r="W40" s="75"/>
      <c r="X40" s="123"/>
      <c r="Y40" s="75"/>
      <c r="Z40" s="123"/>
      <c r="AA40" s="75">
        <f t="shared" si="0"/>
        <v>0</v>
      </c>
      <c r="AB40" s="123">
        <f t="shared" si="1"/>
        <v>0</v>
      </c>
    </row>
    <row r="41" spans="1:28" s="154" customFormat="1" ht="15.75">
      <c r="A41" s="226">
        <v>12</v>
      </c>
      <c r="B41" s="110" t="s">
        <v>18</v>
      </c>
      <c r="C41" s="55"/>
      <c r="D41" s="167"/>
      <c r="E41" s="16"/>
      <c r="F41" s="56"/>
      <c r="G41" s="39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241"/>
      <c r="W41" s="46"/>
      <c r="X41" s="47"/>
      <c r="Y41" s="46"/>
      <c r="Z41" s="47"/>
      <c r="AA41" s="46"/>
      <c r="AB41" s="47">
        <f t="shared" si="1"/>
        <v>0</v>
      </c>
    </row>
    <row r="42" spans="1:28" s="154" customFormat="1" ht="15.75">
      <c r="A42" s="227"/>
      <c r="B42" s="111" t="s">
        <v>11</v>
      </c>
      <c r="C42" s="48"/>
      <c r="D42" s="163"/>
      <c r="E42" s="13"/>
      <c r="F42" s="49"/>
      <c r="G42" s="119"/>
      <c r="H42" s="13"/>
      <c r="I42" s="13"/>
      <c r="J42" s="13"/>
      <c r="K42" s="13"/>
      <c r="L42" s="13"/>
      <c r="M42" s="13"/>
      <c r="N42" s="13"/>
      <c r="O42" s="13"/>
      <c r="P42" s="13"/>
      <c r="Q42" s="13">
        <v>379965</v>
      </c>
      <c r="R42" s="83">
        <v>640218.23</v>
      </c>
      <c r="S42" s="13">
        <v>664568</v>
      </c>
      <c r="T42" s="83">
        <v>990957.28</v>
      </c>
      <c r="U42" s="13">
        <v>683288</v>
      </c>
      <c r="V42" s="214">
        <v>1063729.0900000001</v>
      </c>
      <c r="W42" s="48">
        <v>565012</v>
      </c>
      <c r="X42" s="87">
        <v>868999.76</v>
      </c>
      <c r="Y42" s="48">
        <v>14295</v>
      </c>
      <c r="Z42" s="87">
        <v>20727.61</v>
      </c>
      <c r="AA42" s="48">
        <f t="shared" si="0"/>
        <v>2307128</v>
      </c>
      <c r="AB42" s="87">
        <f t="shared" si="1"/>
        <v>1.553720456775697</v>
      </c>
    </row>
    <row r="43" spans="1:28" s="154" customFormat="1" ht="16.5" thickBot="1">
      <c r="A43" s="228"/>
      <c r="B43" s="137" t="s">
        <v>12</v>
      </c>
      <c r="C43" s="124"/>
      <c r="D43" s="15"/>
      <c r="E43" s="14"/>
      <c r="F43" s="125"/>
      <c r="G43" s="120"/>
      <c r="H43" s="15"/>
      <c r="I43" s="15"/>
      <c r="J43" s="15"/>
      <c r="K43" s="15"/>
      <c r="L43" s="15"/>
      <c r="M43" s="15"/>
      <c r="N43" s="15"/>
      <c r="O43" s="15"/>
      <c r="P43" s="15"/>
      <c r="Q43" s="30">
        <v>0.44797999999999999</v>
      </c>
      <c r="R43" s="84">
        <v>369635</v>
      </c>
      <c r="S43" s="30">
        <v>1.0084500000000001</v>
      </c>
      <c r="T43" s="84">
        <v>918582.9</v>
      </c>
      <c r="U43" s="30">
        <v>0.91915999999999998</v>
      </c>
      <c r="V43" s="237">
        <v>821900.84</v>
      </c>
      <c r="W43" s="175">
        <v>0.81269000000000002</v>
      </c>
      <c r="X43" s="162">
        <v>726384.78</v>
      </c>
      <c r="Y43" s="75"/>
      <c r="Z43" s="123"/>
      <c r="AA43" s="75">
        <f t="shared" si="0"/>
        <v>3.1882799999999998</v>
      </c>
      <c r="AB43" s="123">
        <f t="shared" si="1"/>
        <v>889665.75081235019</v>
      </c>
    </row>
    <row r="44" spans="1:28" s="154" customFormat="1" ht="16.5" thickTop="1">
      <c r="A44" s="229">
        <v>13</v>
      </c>
      <c r="B44" s="110" t="s">
        <v>28</v>
      </c>
      <c r="C44" s="55"/>
      <c r="D44" s="167"/>
      <c r="E44" s="16"/>
      <c r="F44" s="56"/>
      <c r="G44" s="39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241"/>
      <c r="W44" s="46"/>
      <c r="X44" s="47"/>
      <c r="Y44" s="46"/>
      <c r="Z44" s="47"/>
      <c r="AA44" s="46"/>
      <c r="AB44" s="47">
        <f t="shared" si="1"/>
        <v>0</v>
      </c>
    </row>
    <row r="45" spans="1:28" s="154" customFormat="1" ht="15.75">
      <c r="A45" s="227"/>
      <c r="B45" s="111" t="s">
        <v>11</v>
      </c>
      <c r="C45" s="48"/>
      <c r="D45" s="163"/>
      <c r="E45" s="13"/>
      <c r="F45" s="49"/>
      <c r="G45" s="119"/>
      <c r="H45" s="13"/>
      <c r="I45" s="13"/>
      <c r="J45" s="13"/>
      <c r="K45" s="13"/>
      <c r="L45" s="13"/>
      <c r="M45" s="13"/>
      <c r="N45" s="13"/>
      <c r="O45" s="13">
        <v>37590</v>
      </c>
      <c r="P45" s="83">
        <v>63985.7</v>
      </c>
      <c r="Q45" s="13">
        <v>501598</v>
      </c>
      <c r="R45" s="83">
        <v>829929</v>
      </c>
      <c r="S45" s="13">
        <v>188397</v>
      </c>
      <c r="T45" s="83">
        <v>300155.98</v>
      </c>
      <c r="U45" s="13">
        <v>243343</v>
      </c>
      <c r="V45" s="214">
        <v>391186.04</v>
      </c>
      <c r="W45" s="48">
        <v>182033</v>
      </c>
      <c r="X45" s="87">
        <v>287126.11</v>
      </c>
      <c r="Y45" s="48">
        <v>3390</v>
      </c>
      <c r="Z45" s="87">
        <v>4687.29</v>
      </c>
      <c r="AA45" s="48">
        <f t="shared" si="0"/>
        <v>1156351</v>
      </c>
      <c r="AB45" s="87">
        <f t="shared" si="1"/>
        <v>1.6232702008300248</v>
      </c>
    </row>
    <row r="46" spans="1:28" s="154" customFormat="1" ht="16.5" thickBot="1">
      <c r="A46" s="228"/>
      <c r="B46" s="137" t="s">
        <v>12</v>
      </c>
      <c r="C46" s="88"/>
      <c r="D46" s="15"/>
      <c r="E46" s="15"/>
      <c r="F46" s="123"/>
      <c r="G46" s="120"/>
      <c r="H46" s="15"/>
      <c r="I46" s="15"/>
      <c r="J46" s="15"/>
      <c r="K46" s="15"/>
      <c r="L46" s="15"/>
      <c r="M46" s="15"/>
      <c r="N46" s="15"/>
      <c r="O46" s="30">
        <v>8.4919999999999995E-2</v>
      </c>
      <c r="P46" s="84">
        <v>75729.05</v>
      </c>
      <c r="Q46" s="30">
        <v>0.54366000000000003</v>
      </c>
      <c r="R46" s="84">
        <v>448581.99</v>
      </c>
      <c r="S46" s="210">
        <v>0.26319999999999999</v>
      </c>
      <c r="T46" s="84">
        <v>239745.17</v>
      </c>
      <c r="U46" s="30">
        <v>0.33477000000000001</v>
      </c>
      <c r="V46" s="237">
        <v>299346.95</v>
      </c>
      <c r="W46" s="175">
        <v>0.31029000000000001</v>
      </c>
      <c r="X46" s="162">
        <v>277338.14</v>
      </c>
      <c r="Y46" s="75"/>
      <c r="Z46" s="123"/>
      <c r="AA46" s="75">
        <f t="shared" si="0"/>
        <v>1.53684</v>
      </c>
      <c r="AB46" s="123">
        <f t="shared" si="1"/>
        <v>872401.35602925508</v>
      </c>
    </row>
    <row r="47" spans="1:28" s="154" customFormat="1" ht="15.75">
      <c r="A47" s="226">
        <v>14</v>
      </c>
      <c r="B47" s="110" t="s">
        <v>29</v>
      </c>
      <c r="C47" s="55"/>
      <c r="D47" s="167"/>
      <c r="E47" s="16"/>
      <c r="F47" s="56"/>
      <c r="G47" s="39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241"/>
      <c r="W47" s="46"/>
      <c r="X47" s="47"/>
      <c r="Y47" s="46"/>
      <c r="Z47" s="47"/>
      <c r="AA47" s="46"/>
      <c r="AB47" s="47">
        <f t="shared" si="1"/>
        <v>0</v>
      </c>
    </row>
    <row r="48" spans="1:28" s="154" customFormat="1" ht="15.75">
      <c r="A48" s="227"/>
      <c r="B48" s="111" t="s">
        <v>11</v>
      </c>
      <c r="C48" s="48"/>
      <c r="D48" s="163"/>
      <c r="E48" s="13"/>
      <c r="F48" s="49"/>
      <c r="G48" s="119"/>
      <c r="H48" s="13"/>
      <c r="I48" s="13"/>
      <c r="J48" s="13"/>
      <c r="K48" s="13"/>
      <c r="L48" s="13"/>
      <c r="M48" s="13"/>
      <c r="N48" s="13"/>
      <c r="O48" s="13"/>
      <c r="P48" s="13"/>
      <c r="Q48" s="13">
        <v>3248</v>
      </c>
      <c r="R48" s="83">
        <v>5495.32</v>
      </c>
      <c r="S48" s="13">
        <v>472</v>
      </c>
      <c r="T48" s="83">
        <v>862.44</v>
      </c>
      <c r="U48" s="13">
        <v>28</v>
      </c>
      <c r="V48" s="214">
        <v>34.159999999999997</v>
      </c>
      <c r="W48" s="48">
        <v>393</v>
      </c>
      <c r="X48" s="87">
        <v>557.21</v>
      </c>
      <c r="Y48" s="48">
        <v>67829</v>
      </c>
      <c r="Z48" s="87">
        <v>121732.71</v>
      </c>
      <c r="AA48" s="48">
        <f t="shared" si="0"/>
        <v>71970</v>
      </c>
      <c r="AB48" s="87">
        <f t="shared" si="1"/>
        <v>1.7879927747672644</v>
      </c>
    </row>
    <row r="49" spans="1:28" s="154" customFormat="1" ht="16.5" thickBot="1">
      <c r="A49" s="227"/>
      <c r="B49" s="141" t="s">
        <v>12</v>
      </c>
      <c r="C49" s="88"/>
      <c r="D49" s="15"/>
      <c r="E49" s="15"/>
      <c r="F49" s="123"/>
      <c r="G49" s="120"/>
      <c r="H49" s="15"/>
      <c r="I49" s="15"/>
      <c r="J49" s="15"/>
      <c r="K49" s="15"/>
      <c r="L49" s="15"/>
      <c r="M49" s="15"/>
      <c r="N49" s="15"/>
      <c r="O49" s="15"/>
      <c r="P49" s="15"/>
      <c r="Q49" s="30">
        <v>9.0000000000000006E-5</v>
      </c>
      <c r="R49" s="84">
        <v>74.260000000000005</v>
      </c>
      <c r="S49" s="30">
        <v>4.0000000000000003E-5</v>
      </c>
      <c r="T49" s="84">
        <v>36.44</v>
      </c>
      <c r="U49" s="81"/>
      <c r="V49" s="237"/>
      <c r="W49" s="175"/>
      <c r="X49" s="123"/>
      <c r="Y49" s="175">
        <v>0.10111000000000001</v>
      </c>
      <c r="Z49" s="123">
        <v>82972.95</v>
      </c>
      <c r="AA49" s="75">
        <f t="shared" si="0"/>
        <v>0.10124000000000001</v>
      </c>
      <c r="AB49" s="123">
        <f t="shared" si="1"/>
        <v>820660.31212959287</v>
      </c>
    </row>
    <row r="50" spans="1:28" s="154" customFormat="1" ht="16.5" thickBot="1">
      <c r="A50" s="82">
        <v>15</v>
      </c>
      <c r="B50" s="112" t="s">
        <v>7</v>
      </c>
      <c r="C50" s="58">
        <v>710543</v>
      </c>
      <c r="D50" s="168">
        <v>2174261.58</v>
      </c>
      <c r="E50" s="21">
        <v>1269450</v>
      </c>
      <c r="F50" s="126">
        <v>3490987.5</v>
      </c>
      <c r="G50" s="21">
        <v>1343771</v>
      </c>
      <c r="H50" s="126">
        <v>4958514.99</v>
      </c>
      <c r="I50" s="21">
        <v>1909780</v>
      </c>
      <c r="J50" s="85">
        <v>5461970.7999999998</v>
      </c>
      <c r="K50" s="21">
        <v>2071512</v>
      </c>
      <c r="L50" s="85">
        <v>6359541.8399999999</v>
      </c>
      <c r="M50" s="21">
        <v>1693924</v>
      </c>
      <c r="N50" s="85">
        <v>5420556.7999999998</v>
      </c>
      <c r="O50" s="21">
        <v>1555498</v>
      </c>
      <c r="P50" s="85">
        <v>4448724.28</v>
      </c>
      <c r="Q50" s="21">
        <v>784613</v>
      </c>
      <c r="R50" s="85">
        <v>3028606.18</v>
      </c>
      <c r="S50" s="21">
        <v>1343308</v>
      </c>
      <c r="T50" s="132">
        <v>3962758.6</v>
      </c>
      <c r="U50" s="21">
        <v>806909</v>
      </c>
      <c r="V50" s="132">
        <v>4074890.45</v>
      </c>
      <c r="W50" s="248">
        <v>285413</v>
      </c>
      <c r="X50" s="133">
        <v>2100639.6800000002</v>
      </c>
      <c r="Y50" s="78">
        <v>24860</v>
      </c>
      <c r="Z50" s="133">
        <v>528772.19999999995</v>
      </c>
      <c r="AA50" s="78">
        <f t="shared" si="0"/>
        <v>13799581</v>
      </c>
      <c r="AB50" s="133">
        <f t="shared" si="1"/>
        <v>3.3341755014155874</v>
      </c>
    </row>
    <row r="51" spans="1:28" s="154" customFormat="1" ht="15.75">
      <c r="A51" s="230">
        <v>16</v>
      </c>
      <c r="B51" s="114" t="s">
        <v>8</v>
      </c>
      <c r="C51" s="63"/>
      <c r="D51" s="169"/>
      <c r="E51" s="24"/>
      <c r="F51" s="64"/>
      <c r="G51" s="46"/>
      <c r="H51" s="47"/>
      <c r="I51" s="41"/>
      <c r="J51" s="27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3"/>
      <c r="W51" s="46"/>
      <c r="X51" s="47"/>
      <c r="Y51" s="46"/>
      <c r="Z51" s="47"/>
      <c r="AA51" s="46"/>
      <c r="AB51" s="47">
        <f t="shared" si="1"/>
        <v>0</v>
      </c>
    </row>
    <row r="52" spans="1:28" s="154" customFormat="1" ht="15.75">
      <c r="A52" s="231"/>
      <c r="B52" s="109" t="s">
        <v>11</v>
      </c>
      <c r="C52" s="53"/>
      <c r="D52" s="165"/>
      <c r="E52" s="18"/>
      <c r="F52" s="54"/>
      <c r="G52" s="59"/>
      <c r="H52" s="60"/>
      <c r="I52" s="42"/>
      <c r="J52" s="22"/>
      <c r="K52" s="22"/>
      <c r="L52" s="22"/>
      <c r="M52" s="22"/>
      <c r="N52" s="22"/>
      <c r="O52" s="22"/>
      <c r="P52" s="22"/>
      <c r="Q52" s="86"/>
      <c r="R52" s="22"/>
      <c r="S52" s="86"/>
      <c r="T52" s="22"/>
      <c r="U52" s="86"/>
      <c r="V52" s="33"/>
      <c r="W52" s="48"/>
      <c r="X52" s="87"/>
      <c r="Y52" s="48"/>
      <c r="Z52" s="87"/>
      <c r="AA52" s="48">
        <f t="shared" ref="AA52:AA53" si="2">C52+E52+G52+I52+K52+M52+O52+Q52+S52+U52+W52+Y52</f>
        <v>0</v>
      </c>
      <c r="AB52" s="87">
        <f t="shared" si="1"/>
        <v>0</v>
      </c>
    </row>
    <row r="53" spans="1:28" s="154" customFormat="1" ht="16.5" thickBot="1">
      <c r="A53" s="232"/>
      <c r="B53" s="137" t="s">
        <v>12</v>
      </c>
      <c r="C53" s="176"/>
      <c r="D53" s="177"/>
      <c r="E53" s="142"/>
      <c r="F53" s="143"/>
      <c r="G53" s="61"/>
      <c r="H53" s="62"/>
      <c r="I53" s="43"/>
      <c r="J53" s="23"/>
      <c r="K53" s="23"/>
      <c r="L53" s="23"/>
      <c r="M53" s="23"/>
      <c r="N53" s="23"/>
      <c r="O53" s="23"/>
      <c r="P53" s="23"/>
      <c r="Q53" s="128"/>
      <c r="R53" s="23"/>
      <c r="S53" s="128"/>
      <c r="T53" s="23"/>
      <c r="U53" s="128"/>
      <c r="V53" s="34"/>
      <c r="W53" s="75"/>
      <c r="X53" s="123"/>
      <c r="Y53" s="75"/>
      <c r="Z53" s="123"/>
      <c r="AA53" s="75">
        <f t="shared" si="2"/>
        <v>0</v>
      </c>
      <c r="AB53" s="123">
        <f t="shared" si="1"/>
        <v>0</v>
      </c>
    </row>
    <row r="54" spans="1:28" s="154" customFormat="1" ht="15.75">
      <c r="A54" s="230">
        <v>17</v>
      </c>
      <c r="B54" s="114" t="s">
        <v>22</v>
      </c>
      <c r="C54" s="63"/>
      <c r="D54" s="186"/>
      <c r="E54" s="24"/>
      <c r="F54" s="178"/>
      <c r="G54" s="27"/>
      <c r="H54" s="47"/>
      <c r="I54" s="27"/>
      <c r="J54" s="47"/>
      <c r="K54" s="27"/>
      <c r="L54" s="47"/>
      <c r="M54" s="63"/>
      <c r="N54" s="64"/>
      <c r="O54" s="27"/>
      <c r="P54" s="27"/>
      <c r="Q54" s="44"/>
      <c r="R54" s="24"/>
      <c r="S54" s="24"/>
      <c r="T54" s="24"/>
      <c r="U54" s="24"/>
      <c r="V54" s="243"/>
      <c r="W54" s="46"/>
      <c r="X54" s="47"/>
      <c r="Y54" s="46"/>
      <c r="Z54" s="47"/>
      <c r="AA54" s="46"/>
      <c r="AB54" s="47">
        <f t="shared" si="1"/>
        <v>0</v>
      </c>
    </row>
    <row r="55" spans="1:28" s="154" customFormat="1" ht="15.75">
      <c r="A55" s="231"/>
      <c r="B55" s="115" t="s">
        <v>11</v>
      </c>
      <c r="C55" s="53">
        <v>287515</v>
      </c>
      <c r="D55" s="187">
        <v>440423.62</v>
      </c>
      <c r="E55" s="18"/>
      <c r="F55" s="194"/>
      <c r="G55" s="13"/>
      <c r="H55" s="87"/>
      <c r="I55" s="13"/>
      <c r="J55" s="87"/>
      <c r="K55" s="13"/>
      <c r="L55" s="87"/>
      <c r="M55" s="48">
        <v>45</v>
      </c>
      <c r="N55" s="87">
        <v>26.82</v>
      </c>
      <c r="O55" s="86">
        <v>613</v>
      </c>
      <c r="P55" s="22">
        <v>364.97</v>
      </c>
      <c r="Q55" s="195"/>
      <c r="R55" s="22"/>
      <c r="S55" s="86"/>
      <c r="T55" s="22"/>
      <c r="U55" s="86"/>
      <c r="V55" s="33"/>
      <c r="W55" s="48"/>
      <c r="X55" s="87"/>
      <c r="Y55" s="48">
        <v>2355</v>
      </c>
      <c r="Z55" s="87">
        <v>2937.01</v>
      </c>
      <c r="AA55" s="48">
        <f t="shared" si="0"/>
        <v>290528</v>
      </c>
      <c r="AB55" s="87">
        <f t="shared" si="1"/>
        <v>1.5273998375371736</v>
      </c>
    </row>
    <row r="56" spans="1:28" s="154" customFormat="1" ht="16.5" thickBot="1">
      <c r="A56" s="231"/>
      <c r="B56" s="144" t="s">
        <v>12</v>
      </c>
      <c r="C56" s="180">
        <v>7.3440000000000005E-2</v>
      </c>
      <c r="D56" s="174">
        <v>61519.78</v>
      </c>
      <c r="E56" s="203"/>
      <c r="F56" s="179"/>
      <c r="G56" s="30"/>
      <c r="H56" s="123"/>
      <c r="I56" s="30"/>
      <c r="J56" s="123"/>
      <c r="K56" s="30"/>
      <c r="L56" s="123"/>
      <c r="M56" s="61"/>
      <c r="N56" s="62"/>
      <c r="O56" s="128"/>
      <c r="P56" s="23"/>
      <c r="Q56" s="140"/>
      <c r="R56" s="23"/>
      <c r="S56" s="128"/>
      <c r="T56" s="23"/>
      <c r="U56" s="128"/>
      <c r="V56" s="34"/>
      <c r="W56" s="75"/>
      <c r="X56" s="123"/>
      <c r="Y56" s="75"/>
      <c r="Z56" s="123"/>
      <c r="AA56" s="75">
        <f t="shared" si="0"/>
        <v>7.3440000000000005E-2</v>
      </c>
      <c r="AB56" s="123">
        <f t="shared" si="1"/>
        <v>837687.63616557722</v>
      </c>
    </row>
    <row r="57" spans="1:28" s="154" customFormat="1" ht="15.75">
      <c r="A57" s="230">
        <v>18</v>
      </c>
      <c r="B57" s="114" t="s">
        <v>31</v>
      </c>
      <c r="C57" s="51"/>
      <c r="D57" s="164"/>
      <c r="E57" s="24"/>
      <c r="F57" s="64"/>
      <c r="G57" s="27"/>
      <c r="H57" s="47"/>
      <c r="I57" s="27"/>
      <c r="J57" s="47"/>
      <c r="K57" s="27"/>
      <c r="L57" s="47"/>
      <c r="M57" s="27"/>
      <c r="N57" s="47"/>
      <c r="O57" s="27"/>
      <c r="P57" s="27"/>
      <c r="Q57" s="27"/>
      <c r="R57" s="27"/>
      <c r="S57" s="27"/>
      <c r="T57" s="27"/>
      <c r="U57" s="27"/>
      <c r="V57" s="31"/>
      <c r="W57" s="46"/>
      <c r="X57" s="47"/>
      <c r="Y57" s="46"/>
      <c r="Z57" s="47"/>
      <c r="AA57" s="46"/>
      <c r="AB57" s="47">
        <f t="shared" si="1"/>
        <v>0</v>
      </c>
    </row>
    <row r="58" spans="1:28" s="154" customFormat="1" ht="15.75">
      <c r="A58" s="231"/>
      <c r="B58" s="109" t="s">
        <v>11</v>
      </c>
      <c r="C58" s="53">
        <v>89</v>
      </c>
      <c r="D58" s="165">
        <v>95.51</v>
      </c>
      <c r="E58" s="18"/>
      <c r="F58" s="127"/>
      <c r="G58" s="13">
        <v>961</v>
      </c>
      <c r="H58" s="87">
        <v>1562.21</v>
      </c>
      <c r="I58" s="13">
        <v>3144</v>
      </c>
      <c r="J58" s="87">
        <v>5136.3599999999997</v>
      </c>
      <c r="K58" s="13">
        <v>1104</v>
      </c>
      <c r="L58" s="87">
        <v>1514.71</v>
      </c>
      <c r="M58" s="13"/>
      <c r="N58" s="87"/>
      <c r="O58" s="86"/>
      <c r="P58" s="22"/>
      <c r="Q58" s="86"/>
      <c r="R58" s="22"/>
      <c r="S58" s="86"/>
      <c r="T58" s="22"/>
      <c r="U58" s="86"/>
      <c r="V58" s="33"/>
      <c r="W58" s="48"/>
      <c r="X58" s="87"/>
      <c r="Y58" s="48"/>
      <c r="Z58" s="87"/>
      <c r="AA58" s="48">
        <f t="shared" ref="AA58:AA59" si="3">C58+E58+G58+I58+K58+M58+O58+Q58+S58+U58+W58+Y58</f>
        <v>5298</v>
      </c>
      <c r="AB58" s="87">
        <f t="shared" si="1"/>
        <v>1.5682880332200833</v>
      </c>
    </row>
    <row r="59" spans="1:28" s="154" customFormat="1" ht="16.5" thickBot="1">
      <c r="A59" s="232"/>
      <c r="B59" s="137" t="s">
        <v>12</v>
      </c>
      <c r="C59" s="61"/>
      <c r="D59" s="166"/>
      <c r="E59" s="128"/>
      <c r="F59" s="62"/>
      <c r="G59" s="30">
        <v>2.65E-3</v>
      </c>
      <c r="H59" s="123">
        <v>2256.23</v>
      </c>
      <c r="I59" s="30">
        <v>1.171E-2</v>
      </c>
      <c r="J59" s="162">
        <v>10173.959999999999</v>
      </c>
      <c r="K59" s="30">
        <v>1.7729999999999999E-2</v>
      </c>
      <c r="L59" s="162">
        <v>15116.01</v>
      </c>
      <c r="M59" s="30"/>
      <c r="N59" s="162"/>
      <c r="O59" s="128"/>
      <c r="P59" s="23"/>
      <c r="Q59" s="128"/>
      <c r="R59" s="23"/>
      <c r="S59" s="128"/>
      <c r="T59" s="23"/>
      <c r="U59" s="128"/>
      <c r="V59" s="34"/>
      <c r="W59" s="75"/>
      <c r="X59" s="123"/>
      <c r="Y59" s="75"/>
      <c r="Z59" s="123"/>
      <c r="AA59" s="75">
        <f t="shared" si="3"/>
        <v>3.209E-2</v>
      </c>
      <c r="AB59" s="123">
        <f t="shared" si="1"/>
        <v>858404.48737924581</v>
      </c>
    </row>
    <row r="60" spans="1:28" s="154" customFormat="1" ht="15.75">
      <c r="A60" s="230">
        <v>19</v>
      </c>
      <c r="B60" s="114" t="s">
        <v>32</v>
      </c>
      <c r="C60" s="63"/>
      <c r="D60" s="169"/>
      <c r="E60" s="24"/>
      <c r="F60" s="64"/>
      <c r="G60" s="27"/>
      <c r="H60" s="47"/>
      <c r="I60" s="27"/>
      <c r="J60" s="27"/>
      <c r="K60" s="27"/>
      <c r="L60" s="31"/>
      <c r="M60" s="46"/>
      <c r="N60" s="47"/>
      <c r="O60" s="41"/>
      <c r="P60" s="27"/>
      <c r="Q60" s="27"/>
      <c r="R60" s="27"/>
      <c r="S60" s="27"/>
      <c r="T60" s="31"/>
      <c r="U60" s="27"/>
      <c r="V60" s="31"/>
      <c r="W60" s="46"/>
      <c r="X60" s="47"/>
      <c r="Y60" s="46"/>
      <c r="Z60" s="47"/>
      <c r="AA60" s="46"/>
      <c r="AB60" s="47">
        <f t="shared" si="1"/>
        <v>0</v>
      </c>
    </row>
    <row r="61" spans="1:28" s="154" customFormat="1" ht="15.75">
      <c r="A61" s="231"/>
      <c r="B61" s="109" t="s">
        <v>11</v>
      </c>
      <c r="C61" s="53">
        <v>323073</v>
      </c>
      <c r="D61" s="165">
        <v>517341.83</v>
      </c>
      <c r="E61" s="18">
        <v>378707</v>
      </c>
      <c r="F61" s="127">
        <v>627937.86</v>
      </c>
      <c r="G61" s="13">
        <v>1191</v>
      </c>
      <c r="H61" s="87">
        <v>1385.7</v>
      </c>
      <c r="I61" s="86">
        <v>4949</v>
      </c>
      <c r="J61" s="22">
        <v>4942.6400000000003</v>
      </c>
      <c r="K61" s="86">
        <v>72</v>
      </c>
      <c r="L61" s="22">
        <v>73.25</v>
      </c>
      <c r="M61" s="86">
        <v>6820</v>
      </c>
      <c r="N61" s="22">
        <v>2273.62</v>
      </c>
      <c r="O61" s="195">
        <v>30106</v>
      </c>
      <c r="P61" s="22">
        <v>26289.43</v>
      </c>
      <c r="Q61" s="86">
        <v>46429</v>
      </c>
      <c r="R61" s="22">
        <v>42825.01</v>
      </c>
      <c r="S61" s="86">
        <v>92505</v>
      </c>
      <c r="T61" s="33">
        <v>83368.509999999995</v>
      </c>
      <c r="U61" s="86">
        <v>132950</v>
      </c>
      <c r="V61" s="33">
        <v>143833.06</v>
      </c>
      <c r="W61" s="48">
        <v>85323</v>
      </c>
      <c r="X61" s="87">
        <v>81199.520000000004</v>
      </c>
      <c r="Y61" s="48">
        <v>79738</v>
      </c>
      <c r="Z61" s="87">
        <v>107600.17</v>
      </c>
      <c r="AA61" s="48">
        <f t="shared" si="0"/>
        <v>1181863</v>
      </c>
      <c r="AB61" s="87">
        <f t="shared" si="1"/>
        <v>1.3868532985633697</v>
      </c>
    </row>
    <row r="62" spans="1:28" s="154" customFormat="1" ht="16.5" thickBot="1">
      <c r="A62" s="232"/>
      <c r="B62" s="137" t="s">
        <v>12</v>
      </c>
      <c r="C62" s="180">
        <v>0.28881000000000001</v>
      </c>
      <c r="D62" s="166">
        <v>241932.56</v>
      </c>
      <c r="E62" s="203">
        <v>0.49458999999999997</v>
      </c>
      <c r="F62" s="62">
        <v>424724.3</v>
      </c>
      <c r="G62" s="30"/>
      <c r="H62" s="123"/>
      <c r="I62" s="128"/>
      <c r="J62" s="23"/>
      <c r="K62" s="128"/>
      <c r="L62" s="23"/>
      <c r="M62" s="128"/>
      <c r="N62" s="23"/>
      <c r="O62" s="140"/>
      <c r="P62" s="23"/>
      <c r="Q62" s="128"/>
      <c r="R62" s="23"/>
      <c r="S62" s="128"/>
      <c r="T62" s="34"/>
      <c r="U62" s="145">
        <v>9.2999999999999992E-3</v>
      </c>
      <c r="V62" s="34">
        <v>8315.94</v>
      </c>
      <c r="W62" s="75"/>
      <c r="X62" s="123"/>
      <c r="Y62" s="75"/>
      <c r="Z62" s="123"/>
      <c r="AA62" s="75">
        <f t="shared" si="0"/>
        <v>0.79269999999999996</v>
      </c>
      <c r="AB62" s="123">
        <f t="shared" si="1"/>
        <v>851485.80799798155</v>
      </c>
    </row>
    <row r="63" spans="1:28" s="154" customFormat="1" ht="15.75" customHeight="1">
      <c r="A63" s="231">
        <v>20</v>
      </c>
      <c r="B63" s="116" t="s">
        <v>9</v>
      </c>
      <c r="C63" s="65"/>
      <c r="D63" s="170"/>
      <c r="E63" s="25"/>
      <c r="F63" s="66"/>
      <c r="G63" s="27"/>
      <c r="H63" s="47"/>
      <c r="I63" s="27"/>
      <c r="J63" s="47"/>
      <c r="K63" s="27"/>
      <c r="L63" s="47"/>
      <c r="M63" s="25"/>
      <c r="N63" s="35"/>
      <c r="O63" s="76"/>
      <c r="P63" s="77"/>
      <c r="Q63" s="45"/>
      <c r="R63" s="25"/>
      <c r="S63" s="25"/>
      <c r="T63" s="25"/>
      <c r="U63" s="25"/>
      <c r="V63" s="35"/>
      <c r="W63" s="46"/>
      <c r="X63" s="47"/>
      <c r="Y63" s="46"/>
      <c r="Z63" s="47"/>
      <c r="AA63" s="46"/>
      <c r="AB63" s="47">
        <f t="shared" si="1"/>
        <v>0</v>
      </c>
    </row>
    <row r="64" spans="1:28" s="154" customFormat="1" ht="15.75">
      <c r="A64" s="231"/>
      <c r="B64" s="109" t="s">
        <v>11</v>
      </c>
      <c r="C64" s="53"/>
      <c r="D64" s="165"/>
      <c r="E64" s="18"/>
      <c r="F64" s="54"/>
      <c r="G64" s="13"/>
      <c r="H64" s="87"/>
      <c r="I64" s="13"/>
      <c r="J64" s="87"/>
      <c r="K64" s="13"/>
      <c r="L64" s="87"/>
      <c r="M64" s="18"/>
      <c r="N64" s="32"/>
      <c r="O64" s="53"/>
      <c r="P64" s="127"/>
      <c r="Q64" s="37"/>
      <c r="R64" s="80"/>
      <c r="S64" s="18"/>
      <c r="T64" s="80"/>
      <c r="U64" s="18"/>
      <c r="V64" s="239"/>
      <c r="W64" s="48"/>
      <c r="X64" s="87"/>
      <c r="Y64" s="48"/>
      <c r="Z64" s="87"/>
      <c r="AA64" s="48">
        <f t="shared" si="0"/>
        <v>0</v>
      </c>
      <c r="AB64" s="87">
        <f t="shared" si="1"/>
        <v>0</v>
      </c>
    </row>
    <row r="65" spans="1:28" s="154" customFormat="1" ht="16.5" thickBot="1">
      <c r="A65" s="232"/>
      <c r="B65" s="137" t="s">
        <v>12</v>
      </c>
      <c r="C65" s="61"/>
      <c r="D65" s="166"/>
      <c r="E65" s="23"/>
      <c r="F65" s="62"/>
      <c r="G65" s="30"/>
      <c r="H65" s="123"/>
      <c r="I65" s="30"/>
      <c r="J65" s="123"/>
      <c r="K65" s="30"/>
      <c r="L65" s="123"/>
      <c r="M65" s="128"/>
      <c r="N65" s="34"/>
      <c r="O65" s="138"/>
      <c r="P65" s="62"/>
      <c r="Q65" s="140"/>
      <c r="R65" s="23"/>
      <c r="S65" s="145"/>
      <c r="T65" s="23"/>
      <c r="U65" s="145"/>
      <c r="V65" s="34"/>
      <c r="W65" s="175"/>
      <c r="X65" s="123"/>
      <c r="Y65" s="75"/>
      <c r="Z65" s="123"/>
      <c r="AA65" s="75">
        <f t="shared" si="0"/>
        <v>0</v>
      </c>
      <c r="AB65" s="123">
        <f t="shared" si="1"/>
        <v>0</v>
      </c>
    </row>
    <row r="66" spans="1:28" s="154" customFormat="1" ht="15.75">
      <c r="A66" s="231">
        <v>21</v>
      </c>
      <c r="B66" s="114" t="s">
        <v>15</v>
      </c>
      <c r="C66" s="63"/>
      <c r="D66" s="169"/>
      <c r="E66" s="27"/>
      <c r="F66" s="47"/>
      <c r="G66" s="27"/>
      <c r="H66" s="47"/>
      <c r="I66" s="27"/>
      <c r="J66" s="47"/>
      <c r="K66" s="27"/>
      <c r="L66" s="47"/>
      <c r="M66" s="27"/>
      <c r="N66" s="47"/>
      <c r="O66" s="24"/>
      <c r="P66" s="24"/>
      <c r="Q66" s="24"/>
      <c r="R66" s="24"/>
      <c r="S66" s="24"/>
      <c r="T66" s="24"/>
      <c r="U66" s="24"/>
      <c r="V66" s="243"/>
      <c r="W66" s="46"/>
      <c r="X66" s="47"/>
      <c r="Y66" s="46"/>
      <c r="Z66" s="47"/>
      <c r="AA66" s="46"/>
      <c r="AB66" s="47">
        <f t="shared" si="1"/>
        <v>0</v>
      </c>
    </row>
    <row r="67" spans="1:28" s="154" customFormat="1" ht="15.75">
      <c r="A67" s="231"/>
      <c r="B67" s="109" t="s">
        <v>11</v>
      </c>
      <c r="C67" s="53">
        <v>262180</v>
      </c>
      <c r="D67" s="187">
        <v>444569.05</v>
      </c>
      <c r="E67" s="13">
        <v>223984</v>
      </c>
      <c r="F67" s="87">
        <v>382516.18</v>
      </c>
      <c r="G67" s="13">
        <v>450721</v>
      </c>
      <c r="H67" s="87">
        <v>763182.01</v>
      </c>
      <c r="I67" s="13">
        <v>215447</v>
      </c>
      <c r="J67" s="87">
        <v>336894.44</v>
      </c>
      <c r="K67" s="13">
        <v>183192</v>
      </c>
      <c r="L67" s="87">
        <v>222455.11</v>
      </c>
      <c r="M67" s="13">
        <v>87871</v>
      </c>
      <c r="N67" s="87">
        <v>126198.9</v>
      </c>
      <c r="O67" s="18">
        <v>108641</v>
      </c>
      <c r="P67" s="80">
        <v>182183.98</v>
      </c>
      <c r="Q67" s="18">
        <v>255101</v>
      </c>
      <c r="R67" s="80">
        <v>471393.54</v>
      </c>
      <c r="S67" s="18">
        <v>117195</v>
      </c>
      <c r="T67" s="80">
        <v>180423.8</v>
      </c>
      <c r="U67" s="18">
        <v>99119</v>
      </c>
      <c r="V67" s="239">
        <v>154546.35999999999</v>
      </c>
      <c r="W67" s="48">
        <v>67108</v>
      </c>
      <c r="X67" s="87">
        <v>104659.85</v>
      </c>
      <c r="Y67" s="48">
        <v>146129</v>
      </c>
      <c r="Z67" s="87">
        <v>274492.82</v>
      </c>
      <c r="AA67" s="48">
        <f t="shared" si="0"/>
        <v>2216688</v>
      </c>
      <c r="AB67" s="87">
        <f t="shared" si="1"/>
        <v>1.6436756277834317</v>
      </c>
    </row>
    <row r="68" spans="1:28" ht="16.5" thickBot="1">
      <c r="A68" s="231"/>
      <c r="B68" s="137" t="s">
        <v>12</v>
      </c>
      <c r="C68" s="180">
        <v>0.35757</v>
      </c>
      <c r="D68" s="174">
        <v>299531.96000000002</v>
      </c>
      <c r="E68" s="30">
        <v>0.2802</v>
      </c>
      <c r="F68" s="123">
        <v>240619</v>
      </c>
      <c r="G68" s="30">
        <v>0.54908999999999997</v>
      </c>
      <c r="H68" s="162">
        <v>467499.54</v>
      </c>
      <c r="I68" s="30">
        <v>0.29829</v>
      </c>
      <c r="J68" s="162">
        <v>259162.23999999999</v>
      </c>
      <c r="K68" s="30">
        <v>0.15622</v>
      </c>
      <c r="L68" s="162">
        <v>133188.01999999999</v>
      </c>
      <c r="M68" s="30">
        <v>0.12629000000000001</v>
      </c>
      <c r="N68" s="162">
        <v>117102.42</v>
      </c>
      <c r="O68" s="203">
        <v>0.19084999999999999</v>
      </c>
      <c r="P68" s="23">
        <v>170194.17</v>
      </c>
      <c r="Q68" s="203">
        <v>0.50990999999999997</v>
      </c>
      <c r="R68" s="23">
        <v>420734.36</v>
      </c>
      <c r="S68" s="203">
        <v>0.15911</v>
      </c>
      <c r="T68" s="23">
        <v>144931.06</v>
      </c>
      <c r="U68" s="203">
        <v>0.18182999999999999</v>
      </c>
      <c r="V68" s="34">
        <v>162590.01</v>
      </c>
      <c r="W68" s="180">
        <v>0.13322999999999999</v>
      </c>
      <c r="X68" s="62">
        <v>119081.38</v>
      </c>
      <c r="Y68" s="180">
        <v>0.14377000000000001</v>
      </c>
      <c r="Z68" s="62">
        <v>117980.62</v>
      </c>
      <c r="AA68" s="75">
        <f t="shared" si="0"/>
        <v>3.08636</v>
      </c>
      <c r="AB68" s="123">
        <f t="shared" si="1"/>
        <v>859463.82793970895</v>
      </c>
    </row>
    <row r="69" spans="1:28" ht="15.75">
      <c r="A69" s="230">
        <v>22</v>
      </c>
      <c r="B69" s="117" t="s">
        <v>41</v>
      </c>
      <c r="C69" s="46"/>
      <c r="D69" s="27"/>
      <c r="E69" s="27"/>
      <c r="F69" s="47"/>
      <c r="G69" s="27"/>
      <c r="H69" s="47"/>
      <c r="I69" s="27"/>
      <c r="J69" s="47"/>
      <c r="K69" s="27"/>
      <c r="L69" s="47"/>
      <c r="M69" s="27"/>
      <c r="N69" s="47"/>
      <c r="O69" s="27"/>
      <c r="P69" s="47"/>
      <c r="Q69" s="27"/>
      <c r="R69" s="27"/>
      <c r="S69" s="27"/>
      <c r="T69" s="27"/>
      <c r="U69" s="27"/>
      <c r="V69" s="31"/>
      <c r="W69" s="46"/>
      <c r="X69" s="47"/>
      <c r="Y69" s="46"/>
      <c r="Z69" s="47"/>
      <c r="AA69" s="46"/>
      <c r="AB69" s="47">
        <f t="shared" si="1"/>
        <v>0</v>
      </c>
    </row>
    <row r="70" spans="1:28" ht="15.75">
      <c r="A70" s="231"/>
      <c r="B70" s="109" t="s">
        <v>11</v>
      </c>
      <c r="C70" s="89">
        <v>7940</v>
      </c>
      <c r="D70" s="171">
        <v>14654.35</v>
      </c>
      <c r="E70" s="22">
        <v>4339</v>
      </c>
      <c r="F70" s="60">
        <v>8687.49</v>
      </c>
      <c r="G70" s="13">
        <v>1865</v>
      </c>
      <c r="H70" s="87">
        <v>3595.86</v>
      </c>
      <c r="I70" s="13">
        <v>196599</v>
      </c>
      <c r="J70" s="87">
        <v>331517.67</v>
      </c>
      <c r="K70" s="13">
        <v>124975</v>
      </c>
      <c r="L70" s="87">
        <v>184368.76</v>
      </c>
      <c r="M70" s="13">
        <v>35890</v>
      </c>
      <c r="N70" s="87">
        <v>62816.19</v>
      </c>
      <c r="O70" s="13">
        <v>14271</v>
      </c>
      <c r="P70" s="87">
        <v>20753.62</v>
      </c>
      <c r="Q70" s="86">
        <v>13622</v>
      </c>
      <c r="R70" s="22">
        <v>27078.73</v>
      </c>
      <c r="S70" s="86">
        <v>1186</v>
      </c>
      <c r="T70" s="22">
        <v>2186.16</v>
      </c>
      <c r="U70" s="86">
        <v>116993</v>
      </c>
      <c r="V70" s="33">
        <v>227936.51</v>
      </c>
      <c r="W70" s="48">
        <v>201060</v>
      </c>
      <c r="X70" s="87">
        <v>381468.08</v>
      </c>
      <c r="Y70" s="48">
        <v>216013</v>
      </c>
      <c r="Z70" s="87">
        <v>477222.22</v>
      </c>
      <c r="AA70" s="48">
        <f t="shared" si="0"/>
        <v>934753</v>
      </c>
      <c r="AB70" s="87">
        <f t="shared" si="1"/>
        <v>1.8638994900257075</v>
      </c>
    </row>
    <row r="71" spans="1:28" ht="16.5" thickBot="1">
      <c r="A71" s="232"/>
      <c r="B71" s="137" t="s">
        <v>12</v>
      </c>
      <c r="C71" s="180">
        <v>1.8859999999999998E-2</v>
      </c>
      <c r="D71" s="166">
        <v>15798.79</v>
      </c>
      <c r="E71" s="203">
        <v>7.5190000000000007E-2</v>
      </c>
      <c r="F71" s="62">
        <v>64568.67</v>
      </c>
      <c r="G71" s="30">
        <v>3.218E-2</v>
      </c>
      <c r="H71" s="162">
        <v>27398.3</v>
      </c>
      <c r="I71" s="30">
        <v>1.3113600000000001</v>
      </c>
      <c r="J71" s="162">
        <v>1139344.23</v>
      </c>
      <c r="K71" s="30">
        <v>1.61815</v>
      </c>
      <c r="L71" s="162">
        <v>1379581.32</v>
      </c>
      <c r="M71" s="30"/>
      <c r="N71" s="162"/>
      <c r="O71" s="30"/>
      <c r="P71" s="162"/>
      <c r="Q71" s="128"/>
      <c r="R71" s="23"/>
      <c r="S71" s="128"/>
      <c r="T71" s="23"/>
      <c r="U71" s="203">
        <v>1.31393</v>
      </c>
      <c r="V71" s="34">
        <v>1174899.01</v>
      </c>
      <c r="W71" s="180">
        <v>1.6004</v>
      </c>
      <c r="X71" s="62">
        <v>1430442.37</v>
      </c>
      <c r="Y71" s="180">
        <v>1.30409</v>
      </c>
      <c r="Z71" s="62">
        <v>1070163.08</v>
      </c>
      <c r="AA71" s="75">
        <f t="shared" ref="AA71:AA89" si="4">C71+E71+G71+I71+K71+M71+O71+Q71+S71+U71+W71+Y71</f>
        <v>7.2741600000000002</v>
      </c>
      <c r="AB71" s="123">
        <f t="shared" si="1"/>
        <v>866381.24127046973</v>
      </c>
    </row>
    <row r="72" spans="1:28" ht="15.75">
      <c r="A72" s="231">
        <v>23</v>
      </c>
      <c r="B72" s="117" t="s">
        <v>23</v>
      </c>
      <c r="C72" s="46"/>
      <c r="D72" s="27"/>
      <c r="E72" s="27"/>
      <c r="F72" s="47"/>
      <c r="G72" s="27"/>
      <c r="H72" s="47"/>
      <c r="I72" s="27"/>
      <c r="J72" s="47"/>
      <c r="K72" s="27"/>
      <c r="L72" s="47"/>
      <c r="M72" s="27"/>
      <c r="N72" s="47"/>
      <c r="O72" s="27"/>
      <c r="P72" s="47"/>
      <c r="Q72" s="27"/>
      <c r="R72" s="27"/>
      <c r="S72" s="27"/>
      <c r="T72" s="27"/>
      <c r="U72" s="27"/>
      <c r="V72" s="31"/>
      <c r="W72" s="46"/>
      <c r="X72" s="47"/>
      <c r="Y72" s="46"/>
      <c r="Z72" s="47"/>
      <c r="AA72" s="46"/>
      <c r="AB72" s="47">
        <f t="shared" si="1"/>
        <v>0</v>
      </c>
    </row>
    <row r="73" spans="1:28" ht="15.75">
      <c r="A73" s="231"/>
      <c r="B73" s="109" t="s">
        <v>11</v>
      </c>
      <c r="C73" s="89">
        <v>1185675</v>
      </c>
      <c r="D73" s="173">
        <v>2036859.23</v>
      </c>
      <c r="E73" s="86">
        <v>668594</v>
      </c>
      <c r="F73" s="60">
        <v>1122402.18</v>
      </c>
      <c r="G73" s="13">
        <v>633149</v>
      </c>
      <c r="H73" s="87">
        <v>1100564.92</v>
      </c>
      <c r="I73" s="13">
        <v>79793</v>
      </c>
      <c r="J73" s="87">
        <v>122889.2</v>
      </c>
      <c r="K73" s="13">
        <v>93655</v>
      </c>
      <c r="L73" s="87">
        <v>114702.09</v>
      </c>
      <c r="M73" s="13">
        <v>829818</v>
      </c>
      <c r="N73" s="87">
        <v>1101517.01</v>
      </c>
      <c r="O73" s="13">
        <v>1503249</v>
      </c>
      <c r="P73" s="87">
        <v>2347383.44</v>
      </c>
      <c r="Q73" s="86">
        <v>1069118</v>
      </c>
      <c r="R73" s="22">
        <v>1776895.5</v>
      </c>
      <c r="S73" s="86">
        <v>1236780</v>
      </c>
      <c r="T73" s="22">
        <v>1873140.41</v>
      </c>
      <c r="U73" s="86">
        <v>894653</v>
      </c>
      <c r="V73" s="33">
        <v>1388170.43</v>
      </c>
      <c r="W73" s="48">
        <v>898230</v>
      </c>
      <c r="X73" s="87">
        <v>1393109.82</v>
      </c>
      <c r="Y73" s="48">
        <v>568147</v>
      </c>
      <c r="Z73" s="87">
        <v>1077445.33</v>
      </c>
      <c r="AA73" s="48">
        <f t="shared" si="4"/>
        <v>9660861</v>
      </c>
      <c r="AB73" s="87">
        <f t="shared" si="1"/>
        <v>1.5997621288620134</v>
      </c>
    </row>
    <row r="74" spans="1:28" ht="16.5" thickBot="1">
      <c r="A74" s="231"/>
      <c r="B74" s="137" t="s">
        <v>12</v>
      </c>
      <c r="C74" s="181">
        <v>1.73306</v>
      </c>
      <c r="D74" s="188">
        <v>1451762.89</v>
      </c>
      <c r="E74" s="203">
        <v>0.64634999999999998</v>
      </c>
      <c r="F74" s="62">
        <v>555046.71</v>
      </c>
      <c r="G74" s="30">
        <v>0.90758000000000005</v>
      </c>
      <c r="H74" s="162">
        <v>772720.75</v>
      </c>
      <c r="I74" s="30">
        <v>7.961E-2</v>
      </c>
      <c r="J74" s="162">
        <v>69167.27</v>
      </c>
      <c r="K74" s="30">
        <v>5.2609999999999997E-2</v>
      </c>
      <c r="L74" s="162">
        <v>44853.55</v>
      </c>
      <c r="M74" s="30">
        <v>1.3718600000000001</v>
      </c>
      <c r="N74" s="162">
        <v>1272057.3999999999</v>
      </c>
      <c r="O74" s="30">
        <v>1.9724999999999999</v>
      </c>
      <c r="P74" s="162">
        <v>1759014.98</v>
      </c>
      <c r="Q74" s="211">
        <v>1.13015</v>
      </c>
      <c r="R74" s="79">
        <v>932503.66</v>
      </c>
      <c r="S74" s="211">
        <v>1.40432</v>
      </c>
      <c r="T74" s="79">
        <v>1279175.3</v>
      </c>
      <c r="U74" s="211">
        <v>0.87855000000000005</v>
      </c>
      <c r="V74" s="244">
        <v>785587.91</v>
      </c>
      <c r="W74" s="249">
        <v>1.0124299999999999</v>
      </c>
      <c r="X74" s="250">
        <v>904913</v>
      </c>
      <c r="Y74" s="249">
        <v>0.73967000000000005</v>
      </c>
      <c r="Z74" s="250">
        <v>606988.42000000004</v>
      </c>
      <c r="AA74" s="75">
        <f t="shared" si="4"/>
        <v>11.928690000000001</v>
      </c>
      <c r="AB74" s="123">
        <f t="shared" ref="AB74:AB100" si="5">IFERROR((D74+F74+H74+J74+L74+N74+P74+R74+T74+V74+X74+Z74)/AA74,0)</f>
        <v>874680.44185908069</v>
      </c>
    </row>
    <row r="75" spans="1:28" ht="15.75">
      <c r="A75" s="230">
        <v>24</v>
      </c>
      <c r="B75" s="118" t="s">
        <v>43</v>
      </c>
      <c r="C75" s="46"/>
      <c r="D75" s="31"/>
      <c r="E75" s="27"/>
      <c r="F75" s="47"/>
      <c r="G75" s="27"/>
      <c r="H75" s="47"/>
      <c r="I75" s="27"/>
      <c r="J75" s="47"/>
      <c r="K75" s="27"/>
      <c r="L75" s="47"/>
      <c r="M75" s="27"/>
      <c r="N75" s="27"/>
      <c r="O75" s="27"/>
      <c r="P75" s="27"/>
      <c r="Q75" s="27"/>
      <c r="R75" s="27"/>
      <c r="S75" s="27"/>
      <c r="T75" s="27"/>
      <c r="U75" s="27"/>
      <c r="V75" s="31"/>
      <c r="W75" s="46"/>
      <c r="X75" s="47"/>
      <c r="Y75" s="46"/>
      <c r="Z75" s="47"/>
      <c r="AA75" s="46"/>
      <c r="AB75" s="47">
        <f t="shared" si="5"/>
        <v>0</v>
      </c>
    </row>
    <row r="76" spans="1:28" ht="15.75">
      <c r="A76" s="231"/>
      <c r="B76" s="109" t="s">
        <v>11</v>
      </c>
      <c r="C76" s="89">
        <v>220068</v>
      </c>
      <c r="D76" s="173">
        <v>371056.65</v>
      </c>
      <c r="E76" s="86">
        <v>352679</v>
      </c>
      <c r="F76" s="60">
        <v>619106.81999999995</v>
      </c>
      <c r="G76" s="13">
        <v>1024452</v>
      </c>
      <c r="H76" s="87">
        <v>1778182.31</v>
      </c>
      <c r="I76" s="13">
        <v>764536</v>
      </c>
      <c r="J76" s="87">
        <v>1230543.6299999999</v>
      </c>
      <c r="K76" s="13">
        <v>1045262</v>
      </c>
      <c r="L76" s="87">
        <v>1395560.65</v>
      </c>
      <c r="M76" s="86">
        <v>528606</v>
      </c>
      <c r="N76" s="22">
        <v>639528.68000000005</v>
      </c>
      <c r="O76" s="86">
        <v>264497</v>
      </c>
      <c r="P76" s="22">
        <v>373744.84</v>
      </c>
      <c r="Q76" s="86">
        <v>321918</v>
      </c>
      <c r="R76" s="22">
        <v>501316.46</v>
      </c>
      <c r="S76" s="86">
        <v>348426</v>
      </c>
      <c r="T76" s="22">
        <v>536328.66</v>
      </c>
      <c r="U76" s="86">
        <v>1422104</v>
      </c>
      <c r="V76" s="33">
        <v>2289317.2400000002</v>
      </c>
      <c r="W76" s="48">
        <v>139582</v>
      </c>
      <c r="X76" s="87">
        <v>203728.3</v>
      </c>
      <c r="Y76" s="48">
        <v>260842</v>
      </c>
      <c r="Z76" s="87">
        <v>522860.4</v>
      </c>
      <c r="AA76" s="48">
        <f t="shared" si="4"/>
        <v>6692972</v>
      </c>
      <c r="AB76" s="87">
        <f t="shared" si="5"/>
        <v>1.563023816624364</v>
      </c>
    </row>
    <row r="77" spans="1:28" ht="16.5" thickBot="1">
      <c r="A77" s="232"/>
      <c r="B77" s="137" t="s">
        <v>12</v>
      </c>
      <c r="C77" s="181">
        <v>0.97399999999999998</v>
      </c>
      <c r="D77" s="188">
        <v>815907.73</v>
      </c>
      <c r="E77" s="128">
        <v>1.516</v>
      </c>
      <c r="F77" s="62">
        <v>1301850.1000000001</v>
      </c>
      <c r="G77" s="30">
        <v>2.1829999999999998</v>
      </c>
      <c r="H77" s="162">
        <v>1858623.36</v>
      </c>
      <c r="I77" s="30">
        <v>3.016</v>
      </c>
      <c r="J77" s="162">
        <v>2620380.5099999998</v>
      </c>
      <c r="K77" s="30">
        <v>4.2050000000000001</v>
      </c>
      <c r="L77" s="162">
        <v>3585044.32</v>
      </c>
      <c r="M77" s="147">
        <v>0.14899999999999999</v>
      </c>
      <c r="N77" s="146">
        <v>138160.26999999999</v>
      </c>
      <c r="O77" s="147">
        <v>8.8999999999999996E-2</v>
      </c>
      <c r="P77" s="146">
        <v>79367.47</v>
      </c>
      <c r="Q77" s="147"/>
      <c r="R77" s="146"/>
      <c r="S77" s="147">
        <v>0.36899999999999999</v>
      </c>
      <c r="T77" s="146">
        <v>336116.9</v>
      </c>
      <c r="U77" s="147">
        <v>1.9059999999999999</v>
      </c>
      <c r="V77" s="245">
        <v>1704320.25</v>
      </c>
      <c r="W77" s="251">
        <v>0.44700000000000001</v>
      </c>
      <c r="X77" s="252">
        <v>399529.95</v>
      </c>
      <c r="Y77" s="251">
        <v>1.0720000000000001</v>
      </c>
      <c r="Z77" s="252">
        <v>879705.25</v>
      </c>
      <c r="AA77" s="75">
        <f t="shared" si="4"/>
        <v>15.925999999999998</v>
      </c>
      <c r="AB77" s="123">
        <f t="shared" si="5"/>
        <v>861421.95843275147</v>
      </c>
    </row>
    <row r="78" spans="1:28" ht="15.75">
      <c r="A78" s="231">
        <v>25</v>
      </c>
      <c r="B78" s="118" t="s">
        <v>25</v>
      </c>
      <c r="C78" s="46"/>
      <c r="D78" s="31"/>
      <c r="E78" s="27"/>
      <c r="F78" s="47"/>
      <c r="G78" s="27"/>
      <c r="H78" s="47"/>
      <c r="I78" s="27"/>
      <c r="J78" s="47"/>
      <c r="K78" s="27"/>
      <c r="L78" s="47"/>
      <c r="M78" s="46"/>
      <c r="N78" s="47"/>
      <c r="O78" s="46"/>
      <c r="P78" s="47"/>
      <c r="Q78" s="27"/>
      <c r="R78" s="27"/>
      <c r="S78" s="27"/>
      <c r="T78" s="27"/>
      <c r="U78" s="27"/>
      <c r="V78" s="31"/>
      <c r="W78" s="46"/>
      <c r="X78" s="47"/>
      <c r="Y78" s="46"/>
      <c r="Z78" s="47"/>
      <c r="AA78" s="46"/>
      <c r="AB78" s="47">
        <f t="shared" si="5"/>
        <v>0</v>
      </c>
    </row>
    <row r="79" spans="1:28" ht="15.75">
      <c r="A79" s="231"/>
      <c r="B79" s="109" t="s">
        <v>11</v>
      </c>
      <c r="C79" s="182">
        <v>31264</v>
      </c>
      <c r="D79" s="36">
        <v>57952.2</v>
      </c>
      <c r="E79" s="86">
        <v>905073</v>
      </c>
      <c r="F79" s="60">
        <v>1524667.87</v>
      </c>
      <c r="G79" s="13">
        <v>415244</v>
      </c>
      <c r="H79" s="87">
        <v>706707.92</v>
      </c>
      <c r="I79" s="13">
        <v>762058</v>
      </c>
      <c r="J79" s="87">
        <v>1215871.1599999999</v>
      </c>
      <c r="K79" s="13">
        <v>543606</v>
      </c>
      <c r="L79" s="87">
        <v>762331.31</v>
      </c>
      <c r="M79" s="182">
        <v>111070</v>
      </c>
      <c r="N79" s="68">
        <v>155229.21</v>
      </c>
      <c r="O79" s="182">
        <v>101748</v>
      </c>
      <c r="P79" s="68">
        <v>155889.13</v>
      </c>
      <c r="Q79" s="130"/>
      <c r="R79" s="26"/>
      <c r="S79" s="130"/>
      <c r="T79" s="26"/>
      <c r="U79" s="130">
        <v>435239</v>
      </c>
      <c r="V79" s="36">
        <v>701609.62</v>
      </c>
      <c r="W79" s="48">
        <v>678765</v>
      </c>
      <c r="X79" s="87">
        <v>1052187.56</v>
      </c>
      <c r="Y79" s="48">
        <v>128318</v>
      </c>
      <c r="Z79" s="87">
        <v>238303.21</v>
      </c>
      <c r="AA79" s="48">
        <f t="shared" si="4"/>
        <v>4112385</v>
      </c>
      <c r="AB79" s="87">
        <f t="shared" si="5"/>
        <v>1.5977952429064888</v>
      </c>
    </row>
    <row r="80" spans="1:28" ht="16.5" thickBot="1">
      <c r="A80" s="231"/>
      <c r="B80" s="141" t="s">
        <v>12</v>
      </c>
      <c r="C80" s="183">
        <v>0.48199999999999998</v>
      </c>
      <c r="D80" s="200">
        <v>403765.43</v>
      </c>
      <c r="E80" s="128">
        <v>1.675</v>
      </c>
      <c r="F80" s="62">
        <v>1438389.78</v>
      </c>
      <c r="G80" s="30">
        <v>0.67600000000000005</v>
      </c>
      <c r="H80" s="162">
        <v>575551.71</v>
      </c>
      <c r="I80" s="30">
        <v>2.319</v>
      </c>
      <c r="J80" s="162">
        <v>2014808.49</v>
      </c>
      <c r="K80" s="30">
        <v>2.742</v>
      </c>
      <c r="L80" s="162">
        <v>2337738.77</v>
      </c>
      <c r="M80" s="196">
        <v>0.13500000000000001</v>
      </c>
      <c r="N80" s="197">
        <v>125178.77</v>
      </c>
      <c r="O80" s="196">
        <v>0.08</v>
      </c>
      <c r="P80" s="197">
        <v>71341.55</v>
      </c>
      <c r="Q80" s="148"/>
      <c r="R80" s="149"/>
      <c r="S80" s="148"/>
      <c r="T80" s="149"/>
      <c r="U80" s="148">
        <v>1.6739999999999999</v>
      </c>
      <c r="V80" s="198">
        <v>1496868.89</v>
      </c>
      <c r="W80" s="75">
        <v>1.0289999999999999</v>
      </c>
      <c r="X80" s="162">
        <v>919723.32</v>
      </c>
      <c r="Y80" s="75">
        <v>0.33600000000000002</v>
      </c>
      <c r="Z80" s="162">
        <v>275728.51</v>
      </c>
      <c r="AA80" s="75">
        <f t="shared" si="4"/>
        <v>11.148</v>
      </c>
      <c r="AB80" s="123">
        <f t="shared" si="5"/>
        <v>866441.9824183709</v>
      </c>
    </row>
    <row r="81" spans="1:28" ht="15.75">
      <c r="A81" s="230">
        <v>26</v>
      </c>
      <c r="B81" s="113" t="s">
        <v>26</v>
      </c>
      <c r="C81" s="46"/>
      <c r="D81" s="31"/>
      <c r="E81" s="27"/>
      <c r="F81" s="47"/>
      <c r="G81" s="27"/>
      <c r="H81" s="47"/>
      <c r="I81" s="27"/>
      <c r="J81" s="47"/>
      <c r="K81" s="27"/>
      <c r="L81" s="47"/>
      <c r="M81" s="27"/>
      <c r="N81" s="47"/>
      <c r="O81" s="27"/>
      <c r="P81" s="47"/>
      <c r="Q81" s="41"/>
      <c r="R81" s="27"/>
      <c r="S81" s="41"/>
      <c r="T81" s="27"/>
      <c r="U81" s="41"/>
      <c r="V81" s="31"/>
      <c r="W81" s="46"/>
      <c r="X81" s="47"/>
      <c r="Y81" s="46"/>
      <c r="Z81" s="47"/>
      <c r="AA81" s="46"/>
      <c r="AB81" s="47">
        <f t="shared" si="5"/>
        <v>0</v>
      </c>
    </row>
    <row r="82" spans="1:28" ht="15.75">
      <c r="A82" s="231"/>
      <c r="B82" s="109" t="s">
        <v>11</v>
      </c>
      <c r="C82" s="182">
        <v>109917</v>
      </c>
      <c r="D82" s="189">
        <v>199221.26</v>
      </c>
      <c r="E82" s="130">
        <v>791608</v>
      </c>
      <c r="F82" s="68">
        <v>1306129.45</v>
      </c>
      <c r="G82" s="13">
        <v>438086</v>
      </c>
      <c r="H82" s="87">
        <v>739278.89</v>
      </c>
      <c r="I82" s="13">
        <v>2431922</v>
      </c>
      <c r="J82" s="87">
        <v>3788472.41</v>
      </c>
      <c r="K82" s="13">
        <v>1868761</v>
      </c>
      <c r="L82" s="87">
        <v>2532769.16</v>
      </c>
      <c r="M82" s="13">
        <v>1385930</v>
      </c>
      <c r="N82" s="87">
        <v>1715448.72</v>
      </c>
      <c r="O82" s="13">
        <v>739443</v>
      </c>
      <c r="P82" s="87">
        <v>1102931</v>
      </c>
      <c r="Q82" s="131">
        <v>97985</v>
      </c>
      <c r="R82" s="26">
        <v>173853.81</v>
      </c>
      <c r="S82" s="131">
        <v>180487</v>
      </c>
      <c r="T82" s="26">
        <v>272515.52</v>
      </c>
      <c r="U82" s="131">
        <v>2946103</v>
      </c>
      <c r="V82" s="36">
        <v>4515403.6900000004</v>
      </c>
      <c r="W82" s="48">
        <v>1334945</v>
      </c>
      <c r="X82" s="87">
        <v>2026686.8</v>
      </c>
      <c r="Y82" s="48">
        <v>128929</v>
      </c>
      <c r="Z82" s="87">
        <v>283893.92</v>
      </c>
      <c r="AA82" s="48">
        <f t="shared" si="4"/>
        <v>12454116</v>
      </c>
      <c r="AB82" s="87">
        <f t="shared" si="5"/>
        <v>1.4980272088360187</v>
      </c>
    </row>
    <row r="83" spans="1:28" ht="16.5" thickBot="1">
      <c r="A83" s="232"/>
      <c r="B83" s="141" t="s">
        <v>12</v>
      </c>
      <c r="C83" s="184">
        <v>0.94799999999999995</v>
      </c>
      <c r="D83" s="190">
        <v>794127.85</v>
      </c>
      <c r="E83" s="204">
        <v>1.7450000000000001</v>
      </c>
      <c r="F83" s="197">
        <v>1498501.6</v>
      </c>
      <c r="G83" s="30">
        <v>0.86699999999999999</v>
      </c>
      <c r="H83" s="162">
        <v>738170.61</v>
      </c>
      <c r="I83" s="30">
        <v>5.14</v>
      </c>
      <c r="J83" s="162">
        <v>4465767.8499999996</v>
      </c>
      <c r="K83" s="30">
        <v>6.43</v>
      </c>
      <c r="L83" s="162">
        <v>5482005.9400000004</v>
      </c>
      <c r="M83" s="81">
        <v>0.35899999999999999</v>
      </c>
      <c r="N83" s="162">
        <v>332882.81</v>
      </c>
      <c r="O83" s="81">
        <v>0.36</v>
      </c>
      <c r="P83" s="162">
        <v>321036.96000000002</v>
      </c>
      <c r="Q83" s="150">
        <v>0.29199999999999998</v>
      </c>
      <c r="R83" s="149">
        <v>240933.57</v>
      </c>
      <c r="S83" s="150">
        <v>0.35599999999999998</v>
      </c>
      <c r="T83" s="149">
        <v>324275.38</v>
      </c>
      <c r="U83" s="150">
        <v>1.8069999999999999</v>
      </c>
      <c r="V83" s="198">
        <v>1615795.75</v>
      </c>
      <c r="W83" s="75">
        <v>2.8170000000000002</v>
      </c>
      <c r="X83" s="162">
        <v>2517843.14</v>
      </c>
      <c r="Y83" s="75">
        <v>1.145</v>
      </c>
      <c r="Z83" s="162">
        <v>939610.55</v>
      </c>
      <c r="AA83" s="75">
        <f t="shared" si="4"/>
        <v>22.265999999999998</v>
      </c>
      <c r="AB83" s="123">
        <f t="shared" si="5"/>
        <v>865487.82942603098</v>
      </c>
    </row>
    <row r="84" spans="1:28" ht="15.75">
      <c r="A84" s="230">
        <v>27</v>
      </c>
      <c r="B84" s="113" t="s">
        <v>40</v>
      </c>
      <c r="C84" s="46"/>
      <c r="D84" s="31"/>
      <c r="E84" s="27"/>
      <c r="F84" s="47"/>
      <c r="G84" s="27"/>
      <c r="H84" s="47"/>
      <c r="I84" s="27"/>
      <c r="J84" s="47"/>
      <c r="K84" s="27"/>
      <c r="L84" s="47"/>
      <c r="M84" s="27"/>
      <c r="N84" s="47"/>
      <c r="O84" s="27"/>
      <c r="P84" s="47"/>
      <c r="Q84" s="41"/>
      <c r="R84" s="27"/>
      <c r="S84" s="41"/>
      <c r="T84" s="27"/>
      <c r="U84" s="41"/>
      <c r="V84" s="31"/>
      <c r="W84" s="46"/>
      <c r="X84" s="47"/>
      <c r="Y84" s="46"/>
      <c r="Z84" s="47"/>
      <c r="AA84" s="46"/>
      <c r="AB84" s="47"/>
    </row>
    <row r="85" spans="1:28" ht="15.75">
      <c r="A85" s="231"/>
      <c r="B85" s="109" t="s">
        <v>11</v>
      </c>
      <c r="C85" s="182"/>
      <c r="D85" s="189"/>
      <c r="E85" s="130"/>
      <c r="F85" s="68"/>
      <c r="G85" s="13"/>
      <c r="H85" s="87"/>
      <c r="I85" s="13"/>
      <c r="J85" s="87"/>
      <c r="K85" s="13">
        <v>16214</v>
      </c>
      <c r="L85" s="87">
        <v>23662.39</v>
      </c>
      <c r="M85" s="13">
        <v>2839</v>
      </c>
      <c r="N85" s="87">
        <v>3625.09</v>
      </c>
      <c r="O85" s="13">
        <v>2049</v>
      </c>
      <c r="P85" s="87">
        <v>3410.01</v>
      </c>
      <c r="Q85" s="131">
        <v>1098</v>
      </c>
      <c r="R85" s="26">
        <v>1954.13</v>
      </c>
      <c r="S85" s="131">
        <v>4537</v>
      </c>
      <c r="T85" s="26">
        <v>4829</v>
      </c>
      <c r="U85" s="131"/>
      <c r="V85" s="36"/>
      <c r="W85" s="48">
        <v>1034</v>
      </c>
      <c r="X85" s="87">
        <v>1976.02</v>
      </c>
      <c r="Y85" s="48">
        <v>15005</v>
      </c>
      <c r="Z85" s="87">
        <v>31205.15</v>
      </c>
      <c r="AA85" s="48">
        <f t="shared" ref="AA85:AA86" si="6">C85+E85+G85+I85+K85+M85+O85+Q85+S85+U85+W85+Y85</f>
        <v>42776</v>
      </c>
      <c r="AB85" s="87">
        <f t="shared" ref="AB85:AB86" si="7">IFERROR((D85+F85+H85+J85+L85+N85+P85+R85+T85+V85+X85+Z85)/AA85,0)</f>
        <v>1.6519027024499717</v>
      </c>
    </row>
    <row r="86" spans="1:28" ht="16.5" thickBot="1">
      <c r="A86" s="232"/>
      <c r="B86" s="141" t="s">
        <v>12</v>
      </c>
      <c r="C86" s="184"/>
      <c r="D86" s="190"/>
      <c r="E86" s="204"/>
      <c r="F86" s="197"/>
      <c r="G86" s="30"/>
      <c r="H86" s="162"/>
      <c r="I86" s="30"/>
      <c r="J86" s="162"/>
      <c r="K86" s="30">
        <v>0.16600000000000001</v>
      </c>
      <c r="L86" s="162">
        <v>141526.13</v>
      </c>
      <c r="M86" s="81"/>
      <c r="N86" s="162"/>
      <c r="O86" s="81"/>
      <c r="P86" s="162"/>
      <c r="Q86" s="150">
        <v>1E-3</v>
      </c>
      <c r="R86" s="149">
        <v>825.11</v>
      </c>
      <c r="S86" s="150"/>
      <c r="T86" s="149"/>
      <c r="U86" s="150"/>
      <c r="V86" s="198"/>
      <c r="W86" s="253">
        <v>0.01</v>
      </c>
      <c r="X86" s="207">
        <v>8938.0300000000007</v>
      </c>
      <c r="Y86" s="75">
        <v>6.7000000000000004E-2</v>
      </c>
      <c r="Z86" s="162">
        <v>54981.58</v>
      </c>
      <c r="AA86" s="75">
        <f t="shared" si="6"/>
        <v>0.24400000000000002</v>
      </c>
      <c r="AB86" s="123">
        <f t="shared" si="7"/>
        <v>845372.33606557362</v>
      </c>
    </row>
    <row r="87" spans="1:28" ht="15.75">
      <c r="A87" s="234">
        <v>28</v>
      </c>
      <c r="B87" s="100" t="s">
        <v>30</v>
      </c>
      <c r="C87" s="102"/>
      <c r="D87" s="172"/>
      <c r="E87" s="27"/>
      <c r="F87" s="47"/>
      <c r="G87" s="27"/>
      <c r="H87" s="47"/>
      <c r="I87" s="27"/>
      <c r="J87" s="47"/>
      <c r="K87" s="46"/>
      <c r="L87" s="47"/>
      <c r="M87" s="41"/>
      <c r="N87" s="31"/>
      <c r="O87" s="46"/>
      <c r="P87" s="47"/>
      <c r="Q87" s="41"/>
      <c r="R87" s="27"/>
      <c r="S87" s="41"/>
      <c r="T87" s="27"/>
      <c r="U87" s="41"/>
      <c r="V87" s="31"/>
      <c r="W87" s="46"/>
      <c r="X87" s="47"/>
      <c r="Y87" s="46"/>
      <c r="Z87" s="47"/>
      <c r="AA87" s="46"/>
      <c r="AB87" s="47">
        <f t="shared" si="5"/>
        <v>0</v>
      </c>
    </row>
    <row r="88" spans="1:28" ht="15.75">
      <c r="A88" s="234"/>
      <c r="B88" s="101" t="s">
        <v>11</v>
      </c>
      <c r="C88" s="89">
        <v>3693</v>
      </c>
      <c r="D88" s="173">
        <v>6376.78</v>
      </c>
      <c r="E88" s="130"/>
      <c r="F88" s="191"/>
      <c r="G88" s="13">
        <v>6150</v>
      </c>
      <c r="H88" s="87">
        <v>11144.85</v>
      </c>
      <c r="I88" s="13">
        <v>19701</v>
      </c>
      <c r="J88" s="87">
        <v>31436.69</v>
      </c>
      <c r="K88" s="48">
        <v>103191</v>
      </c>
      <c r="L88" s="87">
        <v>141955.73000000001</v>
      </c>
      <c r="M88" s="119">
        <v>4670</v>
      </c>
      <c r="N88" s="87">
        <v>7997.05</v>
      </c>
      <c r="O88" s="182">
        <v>17615</v>
      </c>
      <c r="P88" s="68">
        <v>31139.09</v>
      </c>
      <c r="Q88" s="131">
        <v>2470</v>
      </c>
      <c r="R88" s="26">
        <v>5220.37</v>
      </c>
      <c r="S88" s="122"/>
      <c r="T88" s="26"/>
      <c r="U88" s="122"/>
      <c r="V88" s="36"/>
      <c r="W88" s="48">
        <v>25429</v>
      </c>
      <c r="X88" s="87">
        <v>33009.379999999997</v>
      </c>
      <c r="Y88" s="48">
        <v>22745</v>
      </c>
      <c r="Z88" s="87">
        <v>40831.370000000003</v>
      </c>
      <c r="AA88" s="48">
        <f t="shared" si="4"/>
        <v>205664</v>
      </c>
      <c r="AB88" s="87">
        <f t="shared" si="5"/>
        <v>1.5029918216119496</v>
      </c>
    </row>
    <row r="89" spans="1:28" ht="16.5" thickBot="1">
      <c r="A89" s="235"/>
      <c r="B89" s="151" t="s">
        <v>12</v>
      </c>
      <c r="C89" s="61"/>
      <c r="D89" s="174"/>
      <c r="E89" s="192"/>
      <c r="F89" s="193"/>
      <c r="G89" s="30">
        <v>5.3400000000000001E-3</v>
      </c>
      <c r="H89" s="162">
        <v>4546.5200000000004</v>
      </c>
      <c r="I89" s="30"/>
      <c r="J89" s="162"/>
      <c r="K89" s="175">
        <v>1.8859999999999998E-2</v>
      </c>
      <c r="L89" s="162">
        <v>16079.41</v>
      </c>
      <c r="M89" s="208"/>
      <c r="N89" s="162"/>
      <c r="O89" s="199"/>
      <c r="P89" s="197"/>
      <c r="Q89" s="152"/>
      <c r="R89" s="149"/>
      <c r="S89" s="152"/>
      <c r="T89" s="149"/>
      <c r="U89" s="152"/>
      <c r="V89" s="198"/>
      <c r="W89" s="175">
        <v>5.4599999999999996E-3</v>
      </c>
      <c r="X89" s="123">
        <v>4880.16</v>
      </c>
      <c r="Y89" s="75"/>
      <c r="Z89" s="123"/>
      <c r="AA89" s="75">
        <f t="shared" si="4"/>
        <v>2.9659999999999999E-2</v>
      </c>
      <c r="AB89" s="123">
        <f t="shared" si="5"/>
        <v>859949.08968307485</v>
      </c>
    </row>
    <row r="90" spans="1:28" ht="15.75">
      <c r="A90" s="234">
        <v>29</v>
      </c>
      <c r="B90" s="100" t="s">
        <v>34</v>
      </c>
      <c r="C90" s="102"/>
      <c r="D90" s="172"/>
      <c r="E90" s="27"/>
      <c r="F90" s="47"/>
      <c r="G90" s="27"/>
      <c r="H90" s="47"/>
      <c r="I90" s="27"/>
      <c r="J90" s="47"/>
      <c r="K90" s="46"/>
      <c r="L90" s="47"/>
      <c r="M90" s="41"/>
      <c r="N90" s="31"/>
      <c r="O90" s="46"/>
      <c r="P90" s="47"/>
      <c r="Q90" s="41"/>
      <c r="R90" s="27"/>
      <c r="S90" s="41"/>
      <c r="T90" s="27"/>
      <c r="U90" s="41"/>
      <c r="V90" s="31"/>
      <c r="W90" s="46"/>
      <c r="X90" s="47"/>
      <c r="Y90" s="46"/>
      <c r="Z90" s="47"/>
      <c r="AA90" s="46"/>
      <c r="AB90" s="47">
        <f t="shared" si="5"/>
        <v>0</v>
      </c>
    </row>
    <row r="91" spans="1:28" ht="15.75">
      <c r="A91" s="234"/>
      <c r="B91" s="101" t="s">
        <v>11</v>
      </c>
      <c r="C91" s="89"/>
      <c r="D91" s="173"/>
      <c r="E91" s="130"/>
      <c r="F91" s="191"/>
      <c r="G91" s="13"/>
      <c r="H91" s="87"/>
      <c r="I91" s="13"/>
      <c r="J91" s="87"/>
      <c r="K91" s="67"/>
      <c r="L91" s="68"/>
      <c r="M91" s="122"/>
      <c r="N91" s="36"/>
      <c r="O91" s="67"/>
      <c r="P91" s="68"/>
      <c r="Q91" s="122"/>
      <c r="R91" s="26"/>
      <c r="S91" s="131"/>
      <c r="T91" s="26"/>
      <c r="U91" s="131"/>
      <c r="V91" s="36"/>
      <c r="W91" s="48"/>
      <c r="X91" s="87"/>
      <c r="Y91" s="48"/>
      <c r="Z91" s="87"/>
      <c r="AA91" s="48">
        <f t="shared" ref="AA91:AA92" si="8">C91+E91+G91+I91+K91+M91+O91+Q91+S91+U91+W91+Y91</f>
        <v>0</v>
      </c>
      <c r="AB91" s="87">
        <f t="shared" si="5"/>
        <v>0</v>
      </c>
    </row>
    <row r="92" spans="1:28" ht="16.5" thickBot="1">
      <c r="A92" s="235"/>
      <c r="B92" s="151" t="s">
        <v>12</v>
      </c>
      <c r="C92" s="180"/>
      <c r="D92" s="174"/>
      <c r="E92" s="192"/>
      <c r="F92" s="193"/>
      <c r="G92" s="30"/>
      <c r="H92" s="162"/>
      <c r="I92" s="30"/>
      <c r="J92" s="162"/>
      <c r="K92" s="206"/>
      <c r="L92" s="207"/>
      <c r="M92" s="152"/>
      <c r="N92" s="198"/>
      <c r="O92" s="199"/>
      <c r="P92" s="197"/>
      <c r="Q92" s="152"/>
      <c r="R92" s="149"/>
      <c r="S92" s="150"/>
      <c r="T92" s="149"/>
      <c r="U92" s="150"/>
      <c r="V92" s="198"/>
      <c r="W92" s="75"/>
      <c r="X92" s="123"/>
      <c r="Y92" s="75"/>
      <c r="Z92" s="123"/>
      <c r="AA92" s="75">
        <f t="shared" si="8"/>
        <v>0</v>
      </c>
      <c r="AB92" s="123">
        <f t="shared" si="5"/>
        <v>0</v>
      </c>
    </row>
    <row r="93" spans="1:28" ht="15.75">
      <c r="A93" s="234">
        <v>30</v>
      </c>
      <c r="B93" s="100" t="s">
        <v>35</v>
      </c>
      <c r="C93" s="102"/>
      <c r="D93" s="172"/>
      <c r="E93" s="27"/>
      <c r="F93" s="47"/>
      <c r="G93" s="27"/>
      <c r="H93" s="47"/>
      <c r="I93" s="27"/>
      <c r="J93" s="47"/>
      <c r="K93" s="46"/>
      <c r="L93" s="47"/>
      <c r="M93" s="41"/>
      <c r="N93" s="31"/>
      <c r="O93" s="46"/>
      <c r="P93" s="47"/>
      <c r="Q93" s="41"/>
      <c r="R93" s="27"/>
      <c r="S93" s="41"/>
      <c r="T93" s="27"/>
      <c r="U93" s="41"/>
      <c r="V93" s="31"/>
      <c r="W93" s="46"/>
      <c r="X93" s="47"/>
      <c r="Y93" s="46"/>
      <c r="Z93" s="47"/>
      <c r="AA93" s="46"/>
      <c r="AB93" s="47">
        <f t="shared" si="5"/>
        <v>0</v>
      </c>
    </row>
    <row r="94" spans="1:28" ht="15.75">
      <c r="A94" s="234"/>
      <c r="B94" s="101" t="s">
        <v>11</v>
      </c>
      <c r="C94" s="89"/>
      <c r="D94" s="173"/>
      <c r="E94" s="130"/>
      <c r="F94" s="191"/>
      <c r="G94" s="13"/>
      <c r="H94" s="87"/>
      <c r="I94" s="13"/>
      <c r="J94" s="87"/>
      <c r="K94" s="67"/>
      <c r="L94" s="68"/>
      <c r="M94" s="122"/>
      <c r="N94" s="36"/>
      <c r="O94" s="67"/>
      <c r="P94" s="68"/>
      <c r="Q94" s="122"/>
      <c r="R94" s="26"/>
      <c r="S94" s="131"/>
      <c r="T94" s="26"/>
      <c r="U94" s="131"/>
      <c r="V94" s="36"/>
      <c r="W94" s="48"/>
      <c r="X94" s="87"/>
      <c r="Y94" s="48"/>
      <c r="Z94" s="87"/>
      <c r="AA94" s="48">
        <f t="shared" ref="AA94:AA95" si="9">C94+E94+G94+I94+K94+M94+O94+Q94+S94+U94+W94+Y94</f>
        <v>0</v>
      </c>
      <c r="AB94" s="87">
        <f t="shared" si="5"/>
        <v>0</v>
      </c>
    </row>
    <row r="95" spans="1:28" ht="16.5" thickBot="1">
      <c r="A95" s="235"/>
      <c r="B95" s="151" t="s">
        <v>12</v>
      </c>
      <c r="C95" s="180"/>
      <c r="D95" s="174"/>
      <c r="E95" s="192"/>
      <c r="F95" s="193"/>
      <c r="G95" s="30"/>
      <c r="H95" s="162"/>
      <c r="I95" s="30"/>
      <c r="J95" s="162"/>
      <c r="K95" s="206"/>
      <c r="L95" s="207"/>
      <c r="M95" s="152"/>
      <c r="N95" s="198"/>
      <c r="O95" s="199"/>
      <c r="P95" s="197"/>
      <c r="Q95" s="152"/>
      <c r="R95" s="149"/>
      <c r="S95" s="150"/>
      <c r="T95" s="149"/>
      <c r="U95" s="150"/>
      <c r="V95" s="198"/>
      <c r="W95" s="75"/>
      <c r="X95" s="123"/>
      <c r="Y95" s="75"/>
      <c r="Z95" s="123"/>
      <c r="AA95" s="75">
        <f t="shared" si="9"/>
        <v>0</v>
      </c>
      <c r="AB95" s="123">
        <f t="shared" si="5"/>
        <v>0</v>
      </c>
    </row>
    <row r="96" spans="1:28" ht="15.75">
      <c r="A96" s="234">
        <v>31</v>
      </c>
      <c r="B96" s="100" t="s">
        <v>42</v>
      </c>
      <c r="C96" s="102"/>
      <c r="D96" s="172"/>
      <c r="E96" s="27"/>
      <c r="F96" s="47"/>
      <c r="G96" s="27"/>
      <c r="H96" s="47"/>
      <c r="I96" s="27"/>
      <c r="J96" s="47"/>
      <c r="K96" s="46"/>
      <c r="L96" s="47"/>
      <c r="M96" s="41"/>
      <c r="N96" s="31"/>
      <c r="O96" s="46"/>
      <c r="P96" s="47"/>
      <c r="Q96" s="41"/>
      <c r="R96" s="27"/>
      <c r="S96" s="41"/>
      <c r="T96" s="27"/>
      <c r="U96" s="41"/>
      <c r="V96" s="31"/>
      <c r="W96" s="46"/>
      <c r="X96" s="47"/>
      <c r="Y96" s="46"/>
      <c r="Z96" s="47"/>
      <c r="AA96" s="46"/>
      <c r="AB96" s="47">
        <f t="shared" ref="AB96:AB98" si="10">IFERROR((D96+F96+H96+J96+L96+N96+P96+R96+T96+V96+X96+Z96)/AA96,0)</f>
        <v>0</v>
      </c>
    </row>
    <row r="97" spans="1:28" ht="15.75">
      <c r="A97" s="234"/>
      <c r="B97" s="101" t="s">
        <v>11</v>
      </c>
      <c r="C97" s="89"/>
      <c r="D97" s="173"/>
      <c r="E97" s="130"/>
      <c r="F97" s="191"/>
      <c r="G97" s="13"/>
      <c r="H97" s="87"/>
      <c r="I97" s="13"/>
      <c r="J97" s="87"/>
      <c r="K97" s="67"/>
      <c r="L97" s="68"/>
      <c r="M97" s="119">
        <v>153668</v>
      </c>
      <c r="N97" s="87">
        <v>150868.17000000001</v>
      </c>
      <c r="O97" s="67">
        <v>121204</v>
      </c>
      <c r="P97" s="68">
        <v>217198.78</v>
      </c>
      <c r="Q97" s="131">
        <v>388105</v>
      </c>
      <c r="R97" s="26">
        <v>809773.32</v>
      </c>
      <c r="S97" s="131">
        <v>39697</v>
      </c>
      <c r="T97" s="26">
        <v>74816.539999999994</v>
      </c>
      <c r="U97" s="131">
        <v>43296</v>
      </c>
      <c r="V97" s="36">
        <v>79696.679999999993</v>
      </c>
      <c r="W97" s="48">
        <v>11243</v>
      </c>
      <c r="X97" s="87">
        <v>20043.009999999998</v>
      </c>
      <c r="Y97" s="48"/>
      <c r="Z97" s="87"/>
      <c r="AA97" s="48">
        <f t="shared" ref="AA97:AA98" si="11">C97+E97+G97+I97+K97+M97+O97+Q97+S97+U97+W97+Y97</f>
        <v>757213</v>
      </c>
      <c r="AB97" s="87">
        <f t="shared" si="10"/>
        <v>1.7860185971450568</v>
      </c>
    </row>
    <row r="98" spans="1:28" ht="16.5" thickBot="1">
      <c r="A98" s="235"/>
      <c r="B98" s="151" t="s">
        <v>12</v>
      </c>
      <c r="C98" s="180"/>
      <c r="D98" s="174"/>
      <c r="E98" s="192"/>
      <c r="F98" s="193"/>
      <c r="G98" s="30"/>
      <c r="H98" s="162"/>
      <c r="I98" s="30"/>
      <c r="J98" s="162"/>
      <c r="K98" s="199"/>
      <c r="L98" s="197"/>
      <c r="M98" s="208">
        <v>3.1789999999999999E-2</v>
      </c>
      <c r="N98" s="162">
        <v>29477.279999999999</v>
      </c>
      <c r="O98" s="209">
        <v>0.33914</v>
      </c>
      <c r="P98" s="197">
        <v>302434.65000000002</v>
      </c>
      <c r="Q98" s="212">
        <v>1.3460399999999999</v>
      </c>
      <c r="R98" s="149">
        <v>1110637.73</v>
      </c>
      <c r="S98" s="213">
        <v>1.8499999999999999E-2</v>
      </c>
      <c r="T98" s="149">
        <v>16851.39</v>
      </c>
      <c r="U98" s="150"/>
      <c r="V98" s="198"/>
      <c r="W98" s="75"/>
      <c r="X98" s="123"/>
      <c r="Y98" s="75"/>
      <c r="Z98" s="123"/>
      <c r="AA98" s="75">
        <f t="shared" si="11"/>
        <v>1.7354699999999998</v>
      </c>
      <c r="AB98" s="123">
        <f t="shared" si="10"/>
        <v>840925.54178407008</v>
      </c>
    </row>
    <row r="99" spans="1:28" ht="15.75">
      <c r="A99" s="216" t="s">
        <v>14</v>
      </c>
      <c r="B99" s="217"/>
      <c r="C99" s="74">
        <f>C9+C12+C15+C18+C21+C24+C27+C30+C33+C36+C39+C42+C45+C48+C50+C55+C58+C61+C64+C67+C70+C73+C76+C79+C82+C88+C91</f>
        <v>3237827</v>
      </c>
      <c r="D99" s="105">
        <f>D9+D12+D15+D18+D21+D24+D27+D30+D33+D36+D39+D42+D45+D48+D50+D55+D58+D61+D64+D67+D70+D73+D76+D79+D82+D88+D91</f>
        <v>6419651.8000000007</v>
      </c>
      <c r="E99" s="74">
        <f>E9+E12+E15+E18+E21+E24+E27+E30+E33+E36+E39+E42+E45+E48+E50+E55+E58+E61+E64+E67+E70+E73+E76+E79+E82+E88+E91</f>
        <v>4594434</v>
      </c>
      <c r="F99" s="105">
        <f>F9+F12+F15+F18+F21+F24+F27+F30+F33+F36+F39+F42+F45+F48+F50+F55+F58+F61+F64+F67+F70+F73+F76+F79+F82+F88+F91</f>
        <v>9082435.3499999996</v>
      </c>
      <c r="G99" s="205">
        <f>G9+G12+G15+G18+G21+G24+G27+G30+G33+G36+G39+G42+G45+G48+G50+G55+G58+G61+G64+G67+G70+G73+G76+G79+G82+G88+G91+G94</f>
        <v>4328675</v>
      </c>
      <c r="H99" s="105">
        <f>H9+H12+H15+H18+H21+H24+H27+H30+H33+H36+H39+H42+H45+H48+H50+H55+H58+H61+H64+H67+H70+H73+H76+H79+H82+H88+H91+H94</f>
        <v>10085697.870000001</v>
      </c>
      <c r="I99" s="74">
        <f>I9+I12+I15+I18+I21+I24+I27+I30+I33+I36+I39+I42+I45+I48+I50+I55+I58+I61+I64+I67+I70+I73+I76+I79+I82+I88+I91+I94</f>
        <v>6387929</v>
      </c>
      <c r="J99" s="105">
        <f>J9+J12+J15+J18+J21+J24+J27+J30+J33+J36+J39+J42+J45+J48+J50+J55+J58+J61+J64+J67+J70+J73+J76+J79+J82+J88+J91+J94</f>
        <v>12529675</v>
      </c>
      <c r="K99" s="74">
        <f t="shared" ref="K99:P99" si="12">K9+K12+K15+K18+K21+K24+K27+K30+K33+K36+K39+K42+K45+K48+K50+K55+K58+K61+K64+K67+K70+K73+K76+K79+K82+K85+K88+K91+K94+K97</f>
        <v>6051544</v>
      </c>
      <c r="L99" s="105">
        <f t="shared" si="12"/>
        <v>11738935.000000002</v>
      </c>
      <c r="M99" s="74">
        <f t="shared" si="12"/>
        <v>4841151</v>
      </c>
      <c r="N99" s="105">
        <f t="shared" si="12"/>
        <v>9386086.2600000016</v>
      </c>
      <c r="O99" s="74">
        <f t="shared" si="12"/>
        <v>4599486</v>
      </c>
      <c r="P99" s="105">
        <f t="shared" si="12"/>
        <v>9141258.9800000004</v>
      </c>
      <c r="Q99" s="74">
        <f t="shared" ref="Q99:R99" si="13">Q9+Q12+Q15+Q18+Q21+Q24+Q27+Q30+Q33+Q36+Q39+Q42+Q45+Q48+Q50+Q55+Q58+Q61+Q64+Q67+Q70+Q73+Q76+Q79+Q82+Q85+Q88+Q91+Q94+Q97</f>
        <v>5544196</v>
      </c>
      <c r="R99" s="105">
        <f t="shared" si="13"/>
        <v>11172785.130000001</v>
      </c>
      <c r="S99" s="74">
        <f t="shared" ref="S99:T99" si="14">S9+S12+S15+S18+S21+S24+S27+S30+S33+S36+S39+S42+S45+S48+S50+S55+S58+S61+S64+S67+S70+S73+S76+S79+S82+S85+S88+S91+S94+S97</f>
        <v>6070033</v>
      </c>
      <c r="T99" s="105">
        <f t="shared" si="14"/>
        <v>11097164.469999997</v>
      </c>
      <c r="U99" s="74">
        <f t="shared" ref="U99:V99" si="15">U9+U12+U15+U18+U21+U24+U27+U30+U33+U36+U39+U42+U45+U48+U50+U55+U58+U61+U64+U67+U70+U73+U76+U79+U82+U85+U88+U91+U94+U97</f>
        <v>9442791</v>
      </c>
      <c r="V99" s="246">
        <f t="shared" si="15"/>
        <v>17557937.850000001</v>
      </c>
      <c r="W99" s="74">
        <f t="shared" ref="W99:X99" si="16">W9+W12+W15+W18+W21+W24+W27+W30+W33+W36+W39+W42+W45+W48+W50+W55+W58+W61+W64+W67+W70+W73+W76+W79+W82+W85+W88+W91+W94+W97</f>
        <v>6077324</v>
      </c>
      <c r="X99" s="105">
        <f t="shared" si="16"/>
        <v>11005494.779999999</v>
      </c>
      <c r="Y99" s="74">
        <f t="shared" ref="Y99:Z99" si="17">Y9+Y12+Y15+Y18+Y21+Y24+Y27+Y30+Y33+Y36+Y39+Y42+Y45+Y48+Y50+Y55+Y58+Y61+Y64+Y67+Y70+Y73+Y76+Y79+Y82+Y85+Y88+Y91+Y94+Y97</f>
        <v>2636084</v>
      </c>
      <c r="Z99" s="105">
        <f t="shared" si="17"/>
        <v>5531370.8300000001</v>
      </c>
      <c r="AA99" s="103">
        <f>C99+E99+G99+I99+K99+M99+O99+Q99+S99+U99+W99+Y99</f>
        <v>63811474</v>
      </c>
      <c r="AB99" s="104">
        <f t="shared" si="5"/>
        <v>1.9549539526386746</v>
      </c>
    </row>
    <row r="100" spans="1:28" ht="16.5" thickBot="1">
      <c r="A100" s="218" t="s">
        <v>13</v>
      </c>
      <c r="B100" s="219"/>
      <c r="C100" s="185">
        <f>C10+C13+C16+C19+C22+C25+C28+C31+C34+C37+C40+C43+C46+C49+C56+C59+C62+C65+C68+C71+C74+C77+C80+C83+C89+C92</f>
        <v>4.9877099999999999</v>
      </c>
      <c r="D100" s="69">
        <f>D10+D13+D16+D19+D22+D25+D28+D31+D34+D37+D40+D43+D46+D49+D56+D59+D62+D65+D68+D71+D74+D77+D80+D83+D89+D92</f>
        <v>4178142.8800000004</v>
      </c>
      <c r="E100" s="185">
        <f>E10+E13+E16+E19+E22+E25+E28+E31+E34+E37+E40+E43+E46+E49+E56+E59+E62+E65+E68+E71+E74+E77+E80+E83+E89+E92</f>
        <v>6.4323300000000003</v>
      </c>
      <c r="F100" s="69">
        <f>F10+F13+F16+F19+F22+F25+F28+F31+F34+F37+F40+F43+F46+F49+F56+F59+F62+F65+F68+F71+F74+F77+F80+F83+F89+F92</f>
        <v>5523700.1600000001</v>
      </c>
      <c r="G100" s="185">
        <f>G10+G13+G16+G19+G22+G25+G28+G31+G34+G37+G40+G43+G46+G49+G56+G59+G62+G65+G68+G71+G74+G77+G80+G83+G89+G92+G95</f>
        <v>5.24221</v>
      </c>
      <c r="H100" s="69">
        <f>H10+H13+H16+H19+H22+H25+H28+H31+H34+H37+H40+H43+H46+H49+H56+H59+H62+H65+H68+H71+H74+H77+H80+H83+H89+H92+H95</f>
        <v>4463258.79</v>
      </c>
      <c r="I100" s="185">
        <f>I10+I13+I16+I19+I22+I25+I28+I31+I34+I37+I40+I43+I46+I49+I56+I59+I62+I65+I68+I71+I74+I77+I80+I83+I89+I92+I95</f>
        <v>12.17597</v>
      </c>
      <c r="J100" s="69">
        <f>J10+J13+J16+J19+J22+J25+J28+J31+J34+J37+J40+J43+J46+J49+J56+J59+J62+J65+J68+J71+J74+J77+J80+J83+J89+J92+J95</f>
        <v>10578804.550000001</v>
      </c>
      <c r="K100" s="185">
        <f t="shared" ref="K100:P100" si="18">K10+K13+K16+K19+K22+K25+K28+K31+K34+K37+K40+K43+K46+K49+K56+K59+K62+K65+K68+K71+K74+K77+K80+K83+K86+K89+K92+K95+K98</f>
        <v>15.40657</v>
      </c>
      <c r="L100" s="69">
        <f t="shared" si="18"/>
        <v>13135133.470000001</v>
      </c>
      <c r="M100" s="185">
        <f t="shared" si="18"/>
        <v>2.1729400000000001</v>
      </c>
      <c r="N100" s="69">
        <f t="shared" si="18"/>
        <v>2014858.95</v>
      </c>
      <c r="O100" s="185">
        <f t="shared" si="18"/>
        <v>3.2144900000000001</v>
      </c>
      <c r="P100" s="69">
        <f t="shared" si="18"/>
        <v>2866583.57</v>
      </c>
      <c r="Q100" s="185">
        <f t="shared" ref="Q100:R100" si="19">Q10+Q13+Q16+Q19+Q22+Q25+Q28+Q31+Q34+Q37+Q40+Q43+Q46+Q49+Q56+Q59+Q62+Q65+Q68+Q71+Q74+Q77+Q80+Q83+Q86+Q89+Q92+Q95+Q98</f>
        <v>6.5077099999999994</v>
      </c>
      <c r="R100" s="69">
        <f t="shared" si="19"/>
        <v>5375119.1099999994</v>
      </c>
      <c r="S100" s="185">
        <f t="shared" ref="S100:T100" si="20">S10+S13+S16+S19+S22+S25+S28+S31+S34+S37+S40+S43+S46+S49+S56+S59+S62+S65+S68+S71+S74+S77+S80+S83+S86+S89+S92+S95+S98</f>
        <v>6.12155</v>
      </c>
      <c r="T100" s="69">
        <f t="shared" si="20"/>
        <v>5576033.6299999999</v>
      </c>
      <c r="U100" s="185">
        <f t="shared" ref="U100:V100" si="21">U10+U13+U16+U19+U22+U25+U28+U31+U34+U37+U40+U43+U46+U49+U56+U59+U62+U65+U68+U71+U74+U77+U80+U83+U86+U89+U92+U95+U98</f>
        <v>11.030619999999999</v>
      </c>
      <c r="V100" s="247">
        <f t="shared" si="21"/>
        <v>9863436.0299999993</v>
      </c>
      <c r="W100" s="185">
        <f t="shared" ref="W100:X100" si="22">W10+W13+W16+W19+W22+W25+W28+W31+W34+W37+W40+W43+W46+W49+W56+W59+W62+W65+W68+W71+W74+W77+W80+W83+W86+W89+W92+W95+W98</f>
        <v>10.04069</v>
      </c>
      <c r="X100" s="69">
        <f t="shared" si="22"/>
        <v>8974399.129999999</v>
      </c>
      <c r="Y100" s="185">
        <f t="shared" ref="Y100:Z100" si="23">Y10+Y13+Y16+Y19+Y22+Y25+Y28+Y31+Y34+Y37+Y40+Y43+Y46+Y49+Y56+Y59+Y62+Y65+Y68+Y71+Y74+Y77+Y80+Y83+Y86+Y89+Y92+Y95+Y98</f>
        <v>6.2362600000000015</v>
      </c>
      <c r="Z100" s="69">
        <f t="shared" si="23"/>
        <v>5117603.25</v>
      </c>
      <c r="AA100" s="201">
        <f>C100+E100+G100+I100+K100+M100+O100+Q100+S100+U100+W100+Y100</f>
        <v>89.56904999999999</v>
      </c>
      <c r="AB100" s="202">
        <f t="shared" si="5"/>
        <v>867119.54095750733</v>
      </c>
    </row>
    <row r="102" spans="1:28">
      <c r="C102" s="10"/>
      <c r="S102" s="8"/>
      <c r="W102" s="10"/>
      <c r="Y102" s="8"/>
      <c r="AA102" s="135"/>
      <c r="AB102" s="8"/>
    </row>
    <row r="103" spans="1:28">
      <c r="M103" s="8"/>
      <c r="AA103" s="9"/>
      <c r="AB103" s="9"/>
    </row>
    <row r="104" spans="1:28">
      <c r="AA104" s="9"/>
      <c r="AB104" s="10"/>
    </row>
    <row r="105" spans="1:28">
      <c r="AA105" s="9"/>
    </row>
    <row r="106" spans="1:28">
      <c r="AA106" s="9"/>
      <c r="AB106" s="9"/>
    </row>
    <row r="107" spans="1:28">
      <c r="AA107" s="9"/>
      <c r="AB107" s="7"/>
    </row>
    <row r="108" spans="1:28">
      <c r="AA108" s="9"/>
    </row>
  </sheetData>
  <mergeCells count="48">
    <mergeCell ref="A96:A98"/>
    <mergeCell ref="A75:A77"/>
    <mergeCell ref="A93:A95"/>
    <mergeCell ref="A90:A92"/>
    <mergeCell ref="A78:A80"/>
    <mergeCell ref="A81:A83"/>
    <mergeCell ref="A87:A89"/>
    <mergeCell ref="A84:A86"/>
    <mergeCell ref="A63:A65"/>
    <mergeCell ref="A60:A62"/>
    <mergeCell ref="A66:A68"/>
    <mergeCell ref="A69:A71"/>
    <mergeCell ref="A72:A74"/>
    <mergeCell ref="S3:T3"/>
    <mergeCell ref="U3:V3"/>
    <mergeCell ref="W3:X3"/>
    <mergeCell ref="A8:A10"/>
    <mergeCell ref="A11:A13"/>
    <mergeCell ref="A14:A16"/>
    <mergeCell ref="A17:A19"/>
    <mergeCell ref="A20:A22"/>
    <mergeCell ref="A57:A59"/>
    <mergeCell ref="A26:A28"/>
    <mergeCell ref="A29:A31"/>
    <mergeCell ref="A32:A34"/>
    <mergeCell ref="A35:A37"/>
    <mergeCell ref="A38:A40"/>
    <mergeCell ref="A41:A43"/>
    <mergeCell ref="A44:A46"/>
    <mergeCell ref="A47:A49"/>
    <mergeCell ref="A51:A53"/>
    <mergeCell ref="A54:A56"/>
    <mergeCell ref="A99:B99"/>
    <mergeCell ref="A100:B100"/>
    <mergeCell ref="Y3:Z3"/>
    <mergeCell ref="AA3:AB3"/>
    <mergeCell ref="A1:AB1"/>
    <mergeCell ref="A3:A6"/>
    <mergeCell ref="B3:B6"/>
    <mergeCell ref="C3:D3"/>
    <mergeCell ref="E3:F3"/>
    <mergeCell ref="G3:H3"/>
    <mergeCell ref="I3:J3"/>
    <mergeCell ref="K3:L3"/>
    <mergeCell ref="M3:N3"/>
    <mergeCell ref="O3:P3"/>
    <mergeCell ref="A23:A25"/>
    <mergeCell ref="Q3:R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Company>Кубанская энергосбытовая компания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neupokoevava</dc:creator>
  <cp:lastModifiedBy>meleshkin_v</cp:lastModifiedBy>
  <cp:lastPrinted>2018-01-18T08:40:35Z</cp:lastPrinted>
  <dcterms:created xsi:type="dcterms:W3CDTF">2011-03-01T13:00:01Z</dcterms:created>
  <dcterms:modified xsi:type="dcterms:W3CDTF">2023-01-19T15:03:05Z</dcterms:modified>
</cp:coreProperties>
</file>